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090" windowHeight="4305" activeTab="2"/>
  </bookViews>
  <sheets>
    <sheet name="PL" sheetId="1" r:id="rId1"/>
    <sheet name="Bal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<sst xmlns="http://schemas.openxmlformats.org/spreadsheetml/2006/main" count="613" uniqueCount="245">
  <si>
    <t>To: KUALA LUMPUR STOCK EXCHANGE</t>
  </si>
  <si>
    <t>Date: 23/02/2000</t>
  </si>
  <si>
    <t>Fr: SUNWAY BUILDING TECHNOLOGY BERHAD</t>
  </si>
  <si>
    <t>SUNWAY BUILDING TECHNOLOGY BERHAD</t>
  </si>
  <si>
    <t>(Incorporated in Malaysia)</t>
  </si>
  <si>
    <t>QUARTERLY REPORT</t>
  </si>
  <si>
    <t>Quarterly Report on consolidated results for the financial quarter ended 31/12/1999</t>
  </si>
  <si>
    <t>(The figures have not been audited)</t>
  </si>
  <si>
    <t>The Directors hereby announce the unaudited results of the Group for the twelve months ended 31 December 1999 as follows:</t>
  </si>
  <si>
    <t>CONSOLIDATED INCOME STATEMENT</t>
  </si>
  <si>
    <t>INDIVIDUAL QUARTER</t>
  </si>
  <si>
    <t>CUMULATIVE QUARTER</t>
  </si>
  <si>
    <t>GROUP</t>
  </si>
  <si>
    <t>COMPANY</t>
  </si>
  <si>
    <t>Current Year</t>
  </si>
  <si>
    <t>Preceding</t>
  </si>
  <si>
    <t>Preceding Year</t>
  </si>
  <si>
    <t>Quarter</t>
  </si>
  <si>
    <t>Year Quarter</t>
  </si>
  <si>
    <t>30/9/99</t>
  </si>
  <si>
    <t>30/09/98</t>
  </si>
  <si>
    <t>31/12/99</t>
  </si>
  <si>
    <t>31/12/98</t>
  </si>
  <si>
    <t>RM'000</t>
  </si>
  <si>
    <t>1.</t>
  </si>
  <si>
    <t>(a)</t>
  </si>
  <si>
    <t>Turnover</t>
  </si>
  <si>
    <t>N/A</t>
  </si>
  <si>
    <t>-</t>
  </si>
  <si>
    <t>(b)</t>
  </si>
  <si>
    <t>Investment income</t>
  </si>
  <si>
    <t>(c)</t>
  </si>
  <si>
    <t>Other income including interest income</t>
  </si>
  <si>
    <t>2.</t>
  </si>
  <si>
    <t>Operating loss before interest on borrowings,</t>
  </si>
  <si>
    <t xml:space="preserve">depreciation and amortisation, exceptional items, </t>
  </si>
  <si>
    <t>income tax, minority interests and extraordinary</t>
  </si>
  <si>
    <t>items</t>
  </si>
  <si>
    <t>Less interest on borrowings</t>
  </si>
  <si>
    <t>Less depreciation and amortisation</t>
  </si>
  <si>
    <t>(d)</t>
  </si>
  <si>
    <t>Exceptional items</t>
  </si>
  <si>
    <t>(e)</t>
  </si>
  <si>
    <t xml:space="preserve">Operating loss after interest on borrowings, </t>
  </si>
  <si>
    <t>but before income tax, minority interest and</t>
  </si>
  <si>
    <t>extraordinary items</t>
  </si>
  <si>
    <t>(f)</t>
  </si>
  <si>
    <t>Share in the results of Associated Company</t>
  </si>
  <si>
    <t>(g)</t>
  </si>
  <si>
    <t>Loss before taxation, minority interests and</t>
  </si>
  <si>
    <t>(h)</t>
  </si>
  <si>
    <t>Taxation</t>
  </si>
  <si>
    <t>(i)</t>
  </si>
  <si>
    <t>Loss after taxation before deducting minority</t>
  </si>
  <si>
    <t>interests</t>
  </si>
  <si>
    <t>(ii)</t>
  </si>
  <si>
    <t>Minority interests</t>
  </si>
  <si>
    <t>(j)</t>
  </si>
  <si>
    <t>Loss after taxation attributable to members</t>
  </si>
  <si>
    <t>of the Company</t>
  </si>
  <si>
    <t>(k)</t>
  </si>
  <si>
    <t>Extraordinary items</t>
  </si>
  <si>
    <t>Less minority interest</t>
  </si>
  <si>
    <t>(iii)</t>
  </si>
  <si>
    <t>Extraordinary items attributable to the members</t>
  </si>
  <si>
    <t>(l)</t>
  </si>
  <si>
    <t>Loss after taxation and extraordinary items</t>
  </si>
  <si>
    <t>attributable to members of the Company</t>
  </si>
  <si>
    <t>3.</t>
  </si>
  <si>
    <t>Loss per share based on 2(j) above after</t>
  </si>
  <si>
    <t>deducting any provision for preference dividends, if any:</t>
  </si>
  <si>
    <t>Basic (based on ordinary shares - sen)</t>
  </si>
  <si>
    <t>Fully diluted (based on ordinary shares - sen)</t>
  </si>
  <si>
    <t>Fax no:</t>
  </si>
  <si>
    <t>7.</t>
  </si>
  <si>
    <t>In opinion of the Directors, there has not arisen in the interval between the end of the six months and the date of this report any</t>
  </si>
  <si>
    <t xml:space="preserve">item, transaction or event of a material or unusual nature likely to effect substantially the results of the operations of the Group or the </t>
  </si>
  <si>
    <t>Company for the six months in which this report is made.</t>
  </si>
  <si>
    <t>8.</t>
  </si>
  <si>
    <t>There were no pre-acquisition profits included in the results for the period.</t>
  </si>
  <si>
    <t>9.</t>
  </si>
  <si>
    <t>There were no material disposals of investment and properties during the period except for the divestment of the ready-mixed concrete</t>
  </si>
  <si>
    <t>business as shown in Note (10).</t>
  </si>
  <si>
    <t>10.</t>
  </si>
  <si>
    <t>During the reporting period, the Company completed the agreement with Pioneer International Pty. Limited to merge the ready-mixed</t>
  </si>
  <si>
    <t xml:space="preserve">concrete businesses of the Company and Pioneer in Malaysia under a joint venture company (50% : 50%) known as </t>
  </si>
  <si>
    <t xml:space="preserve">Pioneer Sun-Mix Concrete Sdn. Bhd. (formerly known as Pioneer Quarry Services (Malaysia) Sdn. Bhd. - "PSMC"). </t>
  </si>
  <si>
    <t>11.</t>
  </si>
  <si>
    <t xml:space="preserve">Taxation for the Group included a credit of RM5.373million in respect of deferred taxation and an adjustment of </t>
  </si>
  <si>
    <t>RM373,000 for over provision in respect of prior years. Share of taxation in associated company included</t>
  </si>
  <si>
    <t>therein amounted to RM226,000.</t>
  </si>
  <si>
    <t>12.</t>
  </si>
  <si>
    <t>The earnings per share is calculated based on the number of shares issued as at 30 June 1999 of 126,483,000</t>
  </si>
  <si>
    <t>shares (Half year 30.06.98 : 126,483,000 shares).</t>
  </si>
  <si>
    <t>13.</t>
  </si>
  <si>
    <t>There was no new issue of shares during the six months.</t>
  </si>
  <si>
    <t>14.</t>
  </si>
  <si>
    <t>REVIEW OF RESULTS</t>
  </si>
  <si>
    <t xml:space="preserve">The Group generated a turnover of RM 54 million for the six months period ended 30 June 1999 as compared to RM 115 million in the </t>
  </si>
  <si>
    <t xml:space="preserve">corresponding period in 1998. The lower business volume was due to the divestment of the ready-mixed business in March 1999 and </t>
  </si>
  <si>
    <t>lower activities in the piling and construction business.</t>
  </si>
  <si>
    <t xml:space="preserve">The Group registered a loss of RM 23 million compared to a loss of RM 28 million in the corresponding period in 1998. </t>
  </si>
  <si>
    <t>The Group continued to suffer from excess capacity that arose from the contraction of the construction industry in 1998.</t>
  </si>
  <si>
    <t>15.</t>
  </si>
  <si>
    <t>CURRENT YEAR PROSPECT</t>
  </si>
  <si>
    <t xml:space="preserve">Following the strategic joint venture with Pioneer International Pty. Limited in the ready-mixed concrete business on March 1999 and </t>
  </si>
  <si>
    <t xml:space="preserve">streamlining of the existing business processes, the Group has substantially reduced its overhead expenditure. In addition to the </t>
  </si>
  <si>
    <t xml:space="preserve">continuous support and drive from the Government to improve and recover the property and construction sectors in 1999, the Group </t>
  </si>
  <si>
    <t>is expected to secure more contracts and sales in the second half of the year.</t>
  </si>
  <si>
    <t>16.</t>
  </si>
  <si>
    <t>YEAR 2000 COMPLIANCE</t>
  </si>
  <si>
    <t>The Group is preparing for the Y2K compliant exercise. Contingency plans have also been drawn up to ensure continued operations</t>
  </si>
  <si>
    <t>which include entire system and data backup, complete maintenance of documents and hard copies data, alternative office</t>
  </si>
  <si>
    <t>automation system and comprehensive manual operations procedures.</t>
  </si>
  <si>
    <t>17.</t>
  </si>
  <si>
    <t>DIVIDEND</t>
  </si>
  <si>
    <t>The Board of Directors do not recommend any interim dividend for the half year ended 30 June 1999.</t>
  </si>
  <si>
    <t>By order of the Board</t>
  </si>
  <si>
    <t>Susan S C Cheah</t>
  </si>
  <si>
    <t>Tan Kim Aun</t>
  </si>
  <si>
    <t>Secretaries</t>
  </si>
  <si>
    <t>Date: 23.02.2000</t>
  </si>
  <si>
    <t/>
  </si>
  <si>
    <t>CONSOLIDATED BALANCE SHEET</t>
  </si>
  <si>
    <t xml:space="preserve">As at </t>
  </si>
  <si>
    <t>End of</t>
  </si>
  <si>
    <t xml:space="preserve">Current </t>
  </si>
  <si>
    <t xml:space="preserve">Financial </t>
  </si>
  <si>
    <t>Year End</t>
  </si>
  <si>
    <t>30/09/99</t>
  </si>
  <si>
    <t>Fixed assets</t>
  </si>
  <si>
    <t>Investment in Subsidiary Companies</t>
  </si>
  <si>
    <t>Investment in Associated Company</t>
  </si>
  <si>
    <t>Other Investment</t>
  </si>
  <si>
    <t>Long Term Debtors</t>
  </si>
  <si>
    <t>Current Assets</t>
  </si>
  <si>
    <t>Stocks</t>
  </si>
  <si>
    <t>Trade Debtors</t>
  </si>
  <si>
    <t>Other Debtors</t>
  </si>
  <si>
    <t>Deposits with Financial Instituitions</t>
  </si>
  <si>
    <t>Cash &amp; bank balances</t>
  </si>
  <si>
    <t>Current Liabilities</t>
  </si>
  <si>
    <t>Trade Creditors</t>
  </si>
  <si>
    <t>Other Creditors</t>
  </si>
  <si>
    <t>Bank borrowings</t>
  </si>
  <si>
    <t>NET CURRENT (LIABILITIES) / ASSETS</t>
  </si>
  <si>
    <t>Deferred Expenditures</t>
  </si>
  <si>
    <t>Other Intangible Assets</t>
  </si>
  <si>
    <t>Financed by</t>
  </si>
  <si>
    <t>Share Capital</t>
  </si>
  <si>
    <t>Accumulated Losses</t>
  </si>
  <si>
    <t>Other reserves</t>
  </si>
  <si>
    <t>Shareholders' Funds</t>
  </si>
  <si>
    <t>Minority Interest</t>
  </si>
  <si>
    <t>Loan Stocks</t>
  </si>
  <si>
    <t>Other Long Term Creditors / Hire Purchase</t>
  </si>
  <si>
    <t>Deferred Taxation</t>
  </si>
  <si>
    <t>Net tangible asset per share (sen)</t>
  </si>
  <si>
    <t xml:space="preserve">Notes </t>
  </si>
  <si>
    <t>Accounting Policies</t>
  </si>
  <si>
    <t xml:space="preserve">The quarterly financial statements have been prepared based on accounting policies and method of computation consistent with those adopted </t>
  </si>
  <si>
    <t>in the 1998 Annual Report.</t>
  </si>
  <si>
    <t>Exceptional Items</t>
  </si>
  <si>
    <t>During the reporting period, the Group completed the merger of its ready-mixed business with Pioneer International Pty. Limited under a</t>
  </si>
  <si>
    <t>joint venture company known as "Pioneer Sun-Mix Concrete Sdn. Bhd. " The divestment of ready-mixed concrete business has resulted</t>
  </si>
  <si>
    <t>in an exceptional gain of RM2.815 million.</t>
  </si>
  <si>
    <t xml:space="preserve">Extraordinary Items </t>
  </si>
  <si>
    <t>There were no extraordinary items for the current financial year to date.</t>
  </si>
  <si>
    <t xml:space="preserve">Taxation </t>
  </si>
  <si>
    <t>12 months</t>
  </si>
  <si>
    <t>Year</t>
  </si>
  <si>
    <t>ended</t>
  </si>
  <si>
    <t xml:space="preserve">Malaysian taxation based on results for the </t>
  </si>
  <si>
    <t>financial period:</t>
  </si>
  <si>
    <t>RM('000)</t>
  </si>
  <si>
    <t>- current taxation</t>
  </si>
  <si>
    <t>- deferred taxation</t>
  </si>
  <si>
    <t>(Over)/under provision in respect of prior years</t>
  </si>
  <si>
    <t>Share of tax in associated company</t>
  </si>
  <si>
    <t>Pre-acquisition Profit</t>
  </si>
  <si>
    <t>There were no pre-acquisition profits or losses from the financial period under review.</t>
  </si>
  <si>
    <t>Sales of Investment and/or Properties</t>
  </si>
  <si>
    <t xml:space="preserve">There were no material disposal of investment and properties during the period except for the divestment of the ready-mixed concrete business </t>
  </si>
  <si>
    <t>as described in note (2).</t>
  </si>
  <si>
    <t>Quoted Investments</t>
  </si>
  <si>
    <t>There no purchases or disposal of any quoted securities for the financial period under review.</t>
  </si>
  <si>
    <t>Changes In The Composition of The Group</t>
  </si>
  <si>
    <t>On 26 March 1999, the Group completed the merger of its ready-mixed concrete business with Pioneer International Pty. Limited under a</t>
  </si>
  <si>
    <t>joint venture company known as "Pioneer Sun-Mix Concrete Sdn. Bhd. "</t>
  </si>
  <si>
    <t>Status of Corporate Proposal Announced</t>
  </si>
  <si>
    <t>There were no corporate proposal announced for the financial period under review.</t>
  </si>
  <si>
    <t>Seasonal or Cyclical Factors</t>
  </si>
  <si>
    <t>The Group's operation is not materially affected by any seasonal or cyclical factors.</t>
  </si>
  <si>
    <t>Issuances and Repayment of Debt and Equity</t>
  </si>
  <si>
    <t xml:space="preserve">There were no issuances or repayment of debt and equity securities, share buy-backs, share cancellations, share held as treasury shares and </t>
  </si>
  <si>
    <t>resale of treasury shares for the current financial period.</t>
  </si>
  <si>
    <t>Note: On 31July 1999, the Group made a deposit of RM23,696,000 with RHB Bank Berhad as a sinking fund</t>
  </si>
  <si>
    <t xml:space="preserve">         for the Bank Guaranteed Redeemable Unsecured Loan Stock .</t>
  </si>
  <si>
    <t xml:space="preserve">Group Borrowings </t>
  </si>
  <si>
    <t>As at</t>
  </si>
  <si>
    <t>Unsecured</t>
  </si>
  <si>
    <t>Revolving Credits</t>
  </si>
  <si>
    <t>Bank Overdrafts</t>
  </si>
  <si>
    <t>Bankers' Acceptances</t>
  </si>
  <si>
    <t xml:space="preserve">Contingent liabilities </t>
  </si>
  <si>
    <t>There were no contingent liabilities pending at the date of this report.</t>
  </si>
  <si>
    <t>Off Balance Sheet Financial Instruments</t>
  </si>
  <si>
    <t>There were no financial instruments with off balance sheet risk as at the date of this report.</t>
  </si>
  <si>
    <t>Material Litigation</t>
  </si>
  <si>
    <t>There were no material litigation against the Group as at the date of this report.</t>
  </si>
  <si>
    <t>Segmental Reporting</t>
  </si>
  <si>
    <t>Nine Months Ended</t>
  </si>
  <si>
    <t>Twelve Months Ended</t>
  </si>
  <si>
    <t>30 September 1999</t>
  </si>
  <si>
    <t>31 December 1999</t>
  </si>
  <si>
    <t>Profit / (Loss)</t>
  </si>
  <si>
    <t>Net Assets</t>
  </si>
  <si>
    <t>Before Tax</t>
  </si>
  <si>
    <t>Employed</t>
  </si>
  <si>
    <t>Manufacturing</t>
  </si>
  <si>
    <t>Construction</t>
  </si>
  <si>
    <t>Services</t>
  </si>
  <si>
    <t>Inter-segment elimination / consolidation adj.</t>
  </si>
  <si>
    <t>Non-segment operating expenses</t>
  </si>
  <si>
    <t>Non-segment net assets</t>
  </si>
  <si>
    <t>Net interest expense</t>
  </si>
  <si>
    <t>Interest income</t>
  </si>
  <si>
    <t>Interest expense</t>
  </si>
  <si>
    <t>Review of Performance</t>
  </si>
  <si>
    <t xml:space="preserve">The Group continue to suffer from lower business volume after the divestment of the ready-mixed business in March 1999 and lower activities </t>
  </si>
  <si>
    <t xml:space="preserve">in the construction and piling business. </t>
  </si>
  <si>
    <t>Current Year Prospect</t>
  </si>
  <si>
    <t>Variance of Actual Profit from Profit Forecast</t>
  </si>
  <si>
    <t>The Group did not issue any profit forecast during the period.</t>
  </si>
  <si>
    <t>Y2K Readiness</t>
  </si>
  <si>
    <t xml:space="preserve">The Group did not encounter any Y2K issues during the crossing over from 1999 to 2000. </t>
  </si>
  <si>
    <t>Dividend</t>
  </si>
  <si>
    <t>The Board of Directors did not recommend any dividend during the reporting period.</t>
  </si>
  <si>
    <t xml:space="preserve">has also taken prudent steps in providing additional doubtful debts of RM8.4 million. </t>
  </si>
  <si>
    <t>The Group continues to streamline its business processes in order to meet the challenging market condition in the construction industry.</t>
  </si>
  <si>
    <t xml:space="preserve"> The losses in the fourth quarter are mainly attributed to the lower business volume in the construction market. The Group  </t>
  </si>
  <si>
    <t>The Group expects the operational performance for the Year 2000 to be favourable in view of the improving economic climate.</t>
  </si>
  <si>
    <t>(Company registration no - 290455-W)</t>
  </si>
  <si>
    <t>The Group registered a loss before tax of RM35.95 million for the fourth quarter and RM89.06 million for the year ended 31 December 1999.</t>
  </si>
  <si>
    <t>The Group generated a turnover of RM15.16 million for the fourth quarter and RM101.43 million for the year ended 31 December 1999.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</si>
</sst>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n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9"/>
      </left>
      <right style="thin">
        <color indexed="63"/>
      </right>
      <top>
        <color indexed="9"/>
      </top>
      <bottom style="thin">
        <color indexed="63"/>
      </bottom>
    </border>
    <border>
      <left>
        <color indexed="9"/>
      </left>
      <right style="thick">
        <color indexed="63"/>
      </right>
      <top>
        <color indexed="9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63"/>
      </bottom>
    </border>
    <border>
      <left>
        <color indexed="9"/>
      </left>
      <right style="thin">
        <color indexed="63"/>
      </right>
      <top>
        <color indexed="9"/>
      </top>
      <bottom>
        <color indexed="63"/>
      </bottom>
    </border>
    <border>
      <left>
        <color indexed="9"/>
      </left>
      <right>
        <color indexed="9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9"/>
      </top>
      <bottom>
        <color indexed="9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3" fontId="0" fillId="0" borderId="2" xfId="0" applyNumberFormat="1" applyFont="1" applyFill="1" applyAlignment="1">
      <alignment horizontal="centerContinuous"/>
    </xf>
    <xf numFmtId="3" fontId="0" fillId="0" borderId="3" xfId="0" applyNumberFormat="1" applyFill="1" applyAlignment="1">
      <alignment/>
    </xf>
    <xf numFmtId="0" fontId="0" fillId="2" borderId="0" xfId="0" applyAlignment="1">
      <alignment/>
    </xf>
    <xf numFmtId="3" fontId="0" fillId="0" borderId="4" xfId="0" applyNumberFormat="1" applyFont="1" applyFill="1" applyAlignment="1">
      <alignment horizontal="centerContinuous"/>
    </xf>
    <xf numFmtId="3" fontId="0" fillId="0" borderId="5" xfId="0" applyNumberFormat="1" applyFill="1" applyAlignment="1">
      <alignment/>
    </xf>
    <xf numFmtId="0" fontId="0" fillId="0" borderId="6" xfId="0" applyFill="1" applyAlignment="1">
      <alignment/>
    </xf>
    <xf numFmtId="3" fontId="0" fillId="0" borderId="7" xfId="0" applyNumberFormat="1" applyFill="1" applyAlignment="1">
      <alignment/>
    </xf>
    <xf numFmtId="3" fontId="0" fillId="0" borderId="6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Font="1" applyFill="1" applyAlignment="1">
      <alignment horizontal="centerContinuous"/>
    </xf>
    <xf numFmtId="3" fontId="0" fillId="0" borderId="0" xfId="0" applyNumberFormat="1" applyAlignment="1">
      <alignment/>
    </xf>
    <xf numFmtId="0" fontId="3" fillId="0" borderId="0" xfId="0" applyBorder="1" applyAlignment="1">
      <alignment/>
    </xf>
    <xf numFmtId="0" fontId="5" fillId="0" borderId="0" xfId="0" applyBorder="1" applyAlignment="1">
      <alignment/>
    </xf>
    <xf numFmtId="0" fontId="6" fillId="0" borderId="0" xfId="0" applyBorder="1" applyAlignment="1">
      <alignment/>
    </xf>
    <xf numFmtId="3" fontId="0" fillId="0" borderId="0" xfId="0" applyNumberFormat="1" applyFont="1" applyAlignment="1">
      <alignment horizontal="centerContinuous"/>
    </xf>
    <xf numFmtId="0" fontId="0" fillId="0" borderId="5" xfId="0" applyFill="1" applyAlignment="1">
      <alignment/>
    </xf>
    <xf numFmtId="3" fontId="0" fillId="0" borderId="9" xfId="0" applyNumberFormat="1" applyFont="1" applyFill="1" applyAlignment="1">
      <alignment horizontal="center"/>
    </xf>
    <xf numFmtId="0" fontId="0" fillId="0" borderId="8" xfId="0" applyFont="1" applyFill="1" applyAlignment="1">
      <alignment horizontal="center"/>
    </xf>
    <xf numFmtId="0" fontId="0" fillId="0" borderId="10" xfId="0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8" xfId="0" applyFill="1" applyAlignment="1">
      <alignment/>
    </xf>
    <xf numFmtId="3" fontId="0" fillId="0" borderId="8" xfId="0" applyNumberFormat="1" applyFill="1" applyAlignment="1">
      <alignment/>
    </xf>
    <xf numFmtId="3" fontId="0" fillId="0" borderId="10" xfId="0" applyNumberFormat="1" applyFill="1" applyAlignment="1">
      <alignment/>
    </xf>
    <xf numFmtId="3" fontId="0" fillId="0" borderId="11" xfId="0" applyNumberFormat="1" applyFill="1" applyAlignment="1">
      <alignment/>
    </xf>
    <xf numFmtId="3" fontId="0" fillId="0" borderId="12" xfId="0" applyNumberFormat="1" applyFill="1" applyAlignment="1">
      <alignment/>
    </xf>
    <xf numFmtId="3" fontId="0" fillId="0" borderId="0" xfId="0" applyNumberFormat="1" applyFont="1" applyAlignment="1">
      <alignment horizontal="centerContinuous"/>
    </xf>
    <xf numFmtId="0" fontId="0" fillId="0" borderId="13" xfId="0" applyFont="1" applyFill="1" applyAlignment="1">
      <alignment horizontal="center"/>
    </xf>
    <xf numFmtId="3" fontId="0" fillId="0" borderId="3" xfId="0" applyNumberFormat="1" applyFont="1" applyFill="1" applyAlignment="1">
      <alignment horizontal="center"/>
    </xf>
    <xf numFmtId="3" fontId="0" fillId="0" borderId="14" xfId="0" applyNumberFormat="1" applyFont="1" applyFill="1" applyAlignment="1">
      <alignment horizontal="center"/>
    </xf>
    <xf numFmtId="3" fontId="3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4" fontId="0" fillId="0" borderId="8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Continuous"/>
    </xf>
    <xf numFmtId="4" fontId="0" fillId="0" borderId="4" xfId="0" applyNumberFormat="1" applyFont="1" applyFill="1" applyAlignment="1">
      <alignment horizontal="center"/>
    </xf>
    <xf numFmtId="3" fontId="0" fillId="0" borderId="6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5" xfId="0" applyNumberFormat="1" applyFont="1" applyFill="1" applyAlignment="1">
      <alignment horizontal="center"/>
    </xf>
    <xf numFmtId="3" fontId="0" fillId="0" borderId="16" xfId="0" applyNumberFormat="1" applyFont="1" applyFill="1" applyAlignment="1">
      <alignment horizontal="center"/>
    </xf>
    <xf numFmtId="4" fontId="0" fillId="0" borderId="17" xfId="0" applyNumberFormat="1" applyFont="1" applyFill="1" applyAlignment="1">
      <alignment horizontal="center"/>
    </xf>
    <xf numFmtId="3" fontId="0" fillId="0" borderId="7" xfId="0" applyNumberFormat="1" applyFont="1" applyFill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18" xfId="0" applyNumberFormat="1" applyFont="1" applyFill="1" applyAlignment="1">
      <alignment horizontal="center"/>
    </xf>
    <xf numFmtId="3" fontId="0" fillId="0" borderId="5" xfId="0" applyNumberFormat="1" applyFont="1" applyFill="1" applyAlignment="1">
      <alignment horizontal="center"/>
    </xf>
    <xf numFmtId="3" fontId="0" fillId="0" borderId="15" xfId="0" applyNumberFormat="1" applyFill="1" applyAlignment="1">
      <alignment/>
    </xf>
    <xf numFmtId="0" fontId="0" fillId="2" borderId="0" xfId="0" applyFont="1" applyAlignment="1">
      <alignment horizontal="centerContinuous"/>
    </xf>
    <xf numFmtId="3" fontId="0" fillId="0" borderId="19" xfId="0" applyNumberFormat="1" applyFont="1" applyFill="1" applyAlignment="1">
      <alignment horizontal="centerContinuous"/>
    </xf>
    <xf numFmtId="3" fontId="0" fillId="0" borderId="20" xfId="0" applyNumberFormat="1" applyFont="1" applyFill="1" applyAlignment="1">
      <alignment horizontal="centerContinuous"/>
    </xf>
    <xf numFmtId="3" fontId="0" fillId="0" borderId="21" xfId="0" applyNumberFormat="1" applyFont="1" applyFill="1" applyAlignment="1">
      <alignment horizontal="centerContinuous"/>
    </xf>
    <xf numFmtId="3" fontId="0" fillId="0" borderId="22" xfId="0" applyNumberFormat="1" applyFill="1" applyAlignment="1">
      <alignment/>
    </xf>
    <xf numFmtId="3" fontId="0" fillId="0" borderId="23" xfId="0" applyNumberFormat="1" applyFont="1" applyFill="1" applyAlignment="1">
      <alignment horizontal="right"/>
    </xf>
    <xf numFmtId="3" fontId="0" fillId="0" borderId="24" xfId="0" applyNumberFormat="1" applyFont="1" applyFill="1" applyAlignment="1">
      <alignment horizontal="center"/>
    </xf>
    <xf numFmtId="3" fontId="0" fillId="0" borderId="25" xfId="0" applyNumberFormat="1" applyFont="1" applyFill="1" applyAlignment="1">
      <alignment horizontal="center"/>
    </xf>
    <xf numFmtId="3" fontId="0" fillId="0" borderId="26" xfId="0" applyNumberFormat="1" applyFont="1" applyFill="1" applyAlignment="1">
      <alignment horizontal="center"/>
    </xf>
    <xf numFmtId="3" fontId="0" fillId="0" borderId="27" xfId="0" applyNumberFormat="1" applyFont="1" applyFill="1" applyAlignment="1">
      <alignment horizontal="center"/>
    </xf>
    <xf numFmtId="3" fontId="0" fillId="0" borderId="26" xfId="0" applyNumberFormat="1" applyFill="1" applyAlignment="1">
      <alignment/>
    </xf>
    <xf numFmtId="3" fontId="0" fillId="0" borderId="4" xfId="0" applyNumberFormat="1" applyFill="1" applyAlignment="1">
      <alignment/>
    </xf>
    <xf numFmtId="3" fontId="0" fillId="0" borderId="27" xfId="0" applyNumberFormat="1" applyFill="1" applyAlignment="1">
      <alignment/>
    </xf>
    <xf numFmtId="3" fontId="0" fillId="0" borderId="28" xfId="0" applyNumberFormat="1" applyFont="1" applyFill="1" applyAlignment="1">
      <alignment horizontal="center"/>
    </xf>
    <xf numFmtId="3" fontId="0" fillId="0" borderId="29" xfId="0" applyNumberFormat="1" applyFont="1" applyFill="1" applyAlignment="1">
      <alignment horizontal="center"/>
    </xf>
    <xf numFmtId="3" fontId="0" fillId="0" borderId="30" xfId="0" applyNumberFormat="1" applyFill="1" applyAlignment="1">
      <alignment/>
    </xf>
    <xf numFmtId="3" fontId="0" fillId="0" borderId="16" xfId="0" applyNumberFormat="1" applyFont="1" applyFill="1" applyAlignment="1">
      <alignment horizontal="centerContinuous"/>
    </xf>
    <xf numFmtId="3" fontId="0" fillId="0" borderId="23" xfId="0" applyNumberFormat="1" applyFill="1" applyAlignment="1">
      <alignment/>
    </xf>
    <xf numFmtId="3" fontId="0" fillId="0" borderId="31" xfId="0" applyNumberFormat="1" applyFill="1" applyAlignment="1">
      <alignment/>
    </xf>
    <xf numFmtId="3" fontId="0" fillId="0" borderId="32" xfId="0" applyNumberFormat="1" applyFont="1" applyFill="1" applyAlignment="1">
      <alignment horizontal="center"/>
    </xf>
    <xf numFmtId="3" fontId="0" fillId="0" borderId="26" xfId="0" applyNumberFormat="1" applyFont="1" applyFill="1" applyAlignment="1">
      <alignment horizontal="right"/>
    </xf>
    <xf numFmtId="3" fontId="0" fillId="0" borderId="33" xfId="0" applyNumberFormat="1" applyFill="1" applyAlignment="1">
      <alignment/>
    </xf>
    <xf numFmtId="4" fontId="0" fillId="0" borderId="34" xfId="0" applyNumberFormat="1" applyFill="1" applyAlignment="1">
      <alignment/>
    </xf>
    <xf numFmtId="4" fontId="0" fillId="0" borderId="35" xfId="0" applyNumberFormat="1" applyFill="1" applyAlignment="1">
      <alignment/>
    </xf>
    <xf numFmtId="0" fontId="0" fillId="0" borderId="0" xfId="0" applyAlignment="1">
      <alignment/>
    </xf>
    <xf numFmtId="3" fontId="0" fillId="0" borderId="8" xfId="0" applyNumberFormat="1" applyFont="1" applyFill="1" applyAlignment="1">
      <alignment horizontal="center"/>
    </xf>
    <xf numFmtId="3" fontId="0" fillId="0" borderId="10" xfId="0" applyNumberFormat="1" applyFont="1" applyFill="1" applyAlignment="1">
      <alignment horizontal="center"/>
    </xf>
    <xf numFmtId="3" fontId="0" fillId="0" borderId="36" xfId="0" applyNumberFormat="1" applyFont="1" applyFill="1" applyAlignment="1">
      <alignment horizontal="centerContinuous"/>
    </xf>
    <xf numFmtId="3" fontId="0" fillId="0" borderId="37" xfId="0" applyNumberFormat="1" applyFont="1" applyFill="1" applyAlignment="1">
      <alignment horizontal="center"/>
    </xf>
    <xf numFmtId="3" fontId="0" fillId="0" borderId="4" xfId="0" applyNumberFormat="1" applyFont="1" applyFill="1" applyAlignment="1">
      <alignment horizontal="center"/>
    </xf>
    <xf numFmtId="3" fontId="0" fillId="0" borderId="38" xfId="0" applyNumberFormat="1" applyFont="1" applyFill="1" applyAlignment="1">
      <alignment horizontal="center"/>
    </xf>
    <xf numFmtId="3" fontId="0" fillId="0" borderId="25" xfId="0" applyNumberFormat="1" applyFont="1" applyFill="1" applyAlignment="1">
      <alignment horizontal="centerContinuous"/>
    </xf>
    <xf numFmtId="3" fontId="0" fillId="0" borderId="39" xfId="0" applyNumberFormat="1" applyFont="1" applyFill="1" applyAlignment="1">
      <alignment horizontal="center"/>
    </xf>
    <xf numFmtId="3" fontId="0" fillId="0" borderId="23" xfId="0" applyNumberFormat="1" applyFont="1" applyFill="1" applyAlignment="1">
      <alignment horizontal="center"/>
    </xf>
    <xf numFmtId="3" fontId="0" fillId="0" borderId="22" xfId="0" applyNumberFormat="1" applyFont="1" applyFill="1" applyAlignment="1">
      <alignment horizontal="center"/>
    </xf>
    <xf numFmtId="3" fontId="0" fillId="0" borderId="40" xfId="0" applyNumberFormat="1" applyFill="1" applyAlignment="1">
      <alignment/>
    </xf>
    <xf numFmtId="0" fontId="0" fillId="2" borderId="0" xfId="0" applyFont="1" applyAlignment="1">
      <alignment horizontal="left"/>
    </xf>
    <xf numFmtId="3" fontId="0" fillId="2" borderId="0" xfId="0" applyNumberFormat="1" applyAlignment="1">
      <alignment/>
    </xf>
    <xf numFmtId="3" fontId="0" fillId="0" borderId="41" xfId="0" applyNumberFormat="1" applyFont="1" applyFill="1" applyAlignment="1">
      <alignment horizontal="center"/>
    </xf>
    <xf numFmtId="3" fontId="0" fillId="0" borderId="42" xfId="0" applyNumberFormat="1" applyFont="1" applyFill="1" applyAlignment="1">
      <alignment horizontal="center"/>
    </xf>
    <xf numFmtId="0" fontId="6" fillId="3" borderId="0" xfId="0" applyBorder="1" applyAlignment="1">
      <alignment/>
    </xf>
    <xf numFmtId="0" fontId="0" fillId="3" borderId="0" xfId="0" applyFont="1" applyAlignment="1">
      <alignment horizontal="center"/>
    </xf>
    <xf numFmtId="4" fontId="0" fillId="3" borderId="0" xfId="0" applyNumberFormat="1" applyAlignment="1">
      <alignment/>
    </xf>
    <xf numFmtId="0" fontId="0" fillId="3" borderId="0" xfId="0" applyFont="1" applyAlignment="1">
      <alignment horizontal="right"/>
    </xf>
    <xf numFmtId="0" fontId="5" fillId="3" borderId="0" xfId="0" applyBorder="1" applyAlignment="1">
      <alignment/>
    </xf>
    <xf numFmtId="0" fontId="0" fillId="3" borderId="0" xfId="0" applyFont="1" applyAlignment="1">
      <alignment horizontal="left"/>
    </xf>
    <xf numFmtId="0" fontId="0" fillId="3" borderId="37" xfId="0" applyFont="1" applyFill="1" applyAlignment="1">
      <alignment horizontal="center"/>
    </xf>
    <xf numFmtId="0" fontId="0" fillId="3" borderId="4" xfId="0" applyFont="1" applyFill="1" applyAlignment="1">
      <alignment horizontal="center"/>
    </xf>
    <xf numFmtId="0" fontId="7" fillId="3" borderId="38" xfId="0" applyFont="1" applyFill="1" applyBorder="1" applyAlignment="1">
      <alignment horizontal="center"/>
    </xf>
    <xf numFmtId="3" fontId="0" fillId="3" borderId="37" xfId="0" applyNumberFormat="1" applyFill="1" applyAlignment="1">
      <alignment/>
    </xf>
    <xf numFmtId="3" fontId="0" fillId="3" borderId="4" xfId="0" applyNumberFormat="1" applyFill="1" applyAlignment="1">
      <alignment/>
    </xf>
    <xf numFmtId="3" fontId="0" fillId="3" borderId="38" xfId="0" applyNumberFormat="1" applyFill="1" applyAlignment="1">
      <alignment/>
    </xf>
    <xf numFmtId="3" fontId="3" fillId="3" borderId="0" xfId="0" applyNumberFormat="1" applyBorder="1" applyAlignment="1">
      <alignment/>
    </xf>
    <xf numFmtId="3" fontId="0" fillId="3" borderId="6" xfId="0" applyNumberFormat="1" applyFill="1" applyAlignment="1">
      <alignment/>
    </xf>
    <xf numFmtId="3" fontId="0" fillId="3" borderId="0" xfId="0" applyNumberFormat="1" applyFont="1" applyAlignment="1">
      <alignment horizontal="centerContinuous"/>
    </xf>
    <xf numFmtId="3" fontId="3" fillId="3" borderId="0" xfId="0" applyNumberFormat="1" applyFont="1" applyBorder="1" applyAlignment="1">
      <alignment horizontal="centerContinuous"/>
    </xf>
    <xf numFmtId="3" fontId="3" fillId="3" borderId="0" xfId="0" applyNumberFormat="1" applyFont="1" applyBorder="1" applyAlignment="1">
      <alignment horizontal="center"/>
    </xf>
    <xf numFmtId="3" fontId="0" fillId="3" borderId="43" xfId="0" applyNumberFormat="1" applyFill="1" applyAlignment="1">
      <alignment/>
    </xf>
    <xf numFmtId="3" fontId="0" fillId="3" borderId="4" xfId="0" applyNumberFormat="1" applyFont="1" applyFill="1" applyAlignment="1">
      <alignment horizontal="center"/>
    </xf>
    <xf numFmtId="3" fontId="0" fillId="3" borderId="38" xfId="0" applyNumberFormat="1" applyFont="1" applyFill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0" fillId="3" borderId="4" xfId="0" applyFill="1" applyAlignment="1">
      <alignment/>
    </xf>
    <xf numFmtId="3" fontId="0" fillId="3" borderId="44" xfId="0" applyNumberFormat="1" applyFill="1" applyAlignment="1">
      <alignment/>
    </xf>
    <xf numFmtId="0" fontId="0" fillId="3" borderId="45" xfId="0" applyFont="1" applyFill="1" applyAlignment="1">
      <alignment horizontal="center"/>
    </xf>
    <xf numFmtId="3" fontId="0" fillId="3" borderId="16" xfId="0" applyNumberFormat="1" applyFill="1" applyAlignment="1">
      <alignment/>
    </xf>
    <xf numFmtId="3" fontId="3" fillId="3" borderId="0" xfId="0" applyNumberFormat="1" applyBorder="1" applyAlignment="1">
      <alignment/>
    </xf>
    <xf numFmtId="3" fontId="0" fillId="3" borderId="46" xfId="0" applyNumberFormat="1" applyFill="1" applyAlignment="1">
      <alignment/>
    </xf>
    <xf numFmtId="0" fontId="0" fillId="3" borderId="0" xfId="0" applyAlignment="1">
      <alignment/>
    </xf>
    <xf numFmtId="0" fontId="0" fillId="3" borderId="6" xfId="0" applyFill="1" applyAlignment="1">
      <alignment/>
    </xf>
    <xf numFmtId="0" fontId="3" fillId="3" borderId="0" xfId="0" applyFont="1" applyBorder="1" applyAlignment="1">
      <alignment horizontal="centerContinuous"/>
    </xf>
    <xf numFmtId="0" fontId="0" fillId="3" borderId="0" xfId="0" applyFont="1" applyAlignment="1">
      <alignment horizontal="centerContinuous"/>
    </xf>
    <xf numFmtId="0" fontId="0" fillId="3" borderId="0" xfId="0" applyFont="1" applyAlignment="1">
      <alignment horizontal="left"/>
    </xf>
    <xf numFmtId="0" fontId="3" fillId="3" borderId="0" xfId="0" applyFont="1" applyBorder="1" applyAlignment="1">
      <alignment horizontal="left"/>
    </xf>
    <xf numFmtId="0" fontId="3" fillId="3" borderId="0" xfId="0" applyBorder="1" applyAlignment="1">
      <alignment/>
    </xf>
    <xf numFmtId="0" fontId="0" fillId="3" borderId="0" xfId="0" applyAlignment="1">
      <alignment/>
    </xf>
    <xf numFmtId="0" fontId="4" fillId="3" borderId="0" xfId="0" applyBorder="1" applyAlignment="1">
      <alignment/>
    </xf>
    <xf numFmtId="3" fontId="0" fillId="3" borderId="0" xfId="0" applyNumberFormat="1" applyAlignment="1">
      <alignment/>
    </xf>
    <xf numFmtId="0" fontId="3" fillId="3" borderId="0" xfId="0" applyFont="1" applyBorder="1" applyAlignment="1">
      <alignment horizontal="centerContinuous"/>
    </xf>
    <xf numFmtId="0" fontId="0" fillId="3" borderId="0" xfId="0" applyFont="1" applyAlignment="1">
      <alignment horizontal="centerContinuous"/>
    </xf>
    <xf numFmtId="3" fontId="0" fillId="3" borderId="0" xfId="0" applyNumberFormat="1" applyFont="1" applyAlignment="1">
      <alignment horizontal="right"/>
    </xf>
    <xf numFmtId="3" fontId="0" fillId="3" borderId="0" xfId="0" applyNumberFormat="1" applyFont="1" applyAlignment="1">
      <alignment horizontal="center"/>
    </xf>
    <xf numFmtId="3" fontId="0" fillId="3" borderId="0" xfId="0" applyNumberFormat="1" applyAlignment="1">
      <alignment/>
    </xf>
    <xf numFmtId="3" fontId="0" fillId="3" borderId="0" xfId="0" applyNumberFormat="1" applyFont="1" applyAlignment="1">
      <alignment horizontal="centerContinuous"/>
    </xf>
    <xf numFmtId="3" fontId="0" fillId="2" borderId="47" xfId="0" applyNumberFormat="1" applyFont="1" applyFill="1" applyAlignment="1">
      <alignment horizontal="centerContinuous"/>
    </xf>
    <xf numFmtId="3" fontId="0" fillId="2" borderId="18" xfId="0" applyNumberFormat="1" applyFont="1" applyFill="1" applyAlignment="1">
      <alignment horizontal="center"/>
    </xf>
    <xf numFmtId="4" fontId="0" fillId="2" borderId="35" xfId="0" applyNumberFormat="1" applyFill="1" applyAlignment="1">
      <alignment/>
    </xf>
    <xf numFmtId="0" fontId="0" fillId="2" borderId="13" xfId="0" applyFont="1" applyFill="1" applyAlignment="1">
      <alignment horizontal="center"/>
    </xf>
    <xf numFmtId="0" fontId="0" fillId="2" borderId="8" xfId="0" applyFont="1" applyFill="1" applyAlignment="1">
      <alignment horizontal="center"/>
    </xf>
    <xf numFmtId="0" fontId="0" fillId="2" borderId="10" xfId="0" applyFont="1" applyFill="1" applyAlignment="1">
      <alignment horizontal="center"/>
    </xf>
    <xf numFmtId="3" fontId="7" fillId="2" borderId="48" xfId="0" applyNumberFormat="1" applyFont="1" applyFill="1" applyBorder="1" applyAlignment="1">
      <alignment horizontal="center"/>
    </xf>
    <xf numFmtId="0" fontId="0" fillId="2" borderId="8" xfId="0" applyFill="1" applyAlignment="1">
      <alignment/>
    </xf>
    <xf numFmtId="3" fontId="0" fillId="2" borderId="8" xfId="0" applyNumberFormat="1" applyFill="1" applyAlignment="1">
      <alignment/>
    </xf>
    <xf numFmtId="3" fontId="0" fillId="2" borderId="8" xfId="0" applyNumberFormat="1" applyFont="1" applyFill="1" applyAlignment="1">
      <alignment horizontal="right"/>
    </xf>
    <xf numFmtId="3" fontId="0" fillId="2" borderId="10" xfId="0" applyNumberFormat="1" applyFill="1" applyAlignment="1">
      <alignment/>
    </xf>
    <xf numFmtId="3" fontId="0" fillId="2" borderId="11" xfId="0" applyNumberFormat="1" applyFill="1" applyAlignment="1">
      <alignment/>
    </xf>
    <xf numFmtId="3" fontId="0" fillId="2" borderId="12" xfId="0" applyNumberFormat="1" applyFill="1" applyAlignment="1">
      <alignment/>
    </xf>
    <xf numFmtId="3" fontId="0" fillId="2" borderId="14" xfId="0" applyNumberFormat="1" applyFont="1" applyFill="1" applyAlignment="1">
      <alignment horizontal="center"/>
    </xf>
    <xf numFmtId="3" fontId="0" fillId="2" borderId="23" xfId="0" applyNumberFormat="1" applyFont="1" applyFill="1" applyAlignment="1">
      <alignment horizontal="center"/>
    </xf>
    <xf numFmtId="3" fontId="0" fillId="2" borderId="22" xfId="0" applyNumberFormat="1" applyFont="1" applyFill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0" fillId="2" borderId="23" xfId="0" applyNumberFormat="1" applyFill="1" applyAlignment="1">
      <alignment/>
    </xf>
    <xf numFmtId="3" fontId="0" fillId="2" borderId="23" xfId="0" applyNumberFormat="1" applyFont="1" applyFill="1" applyAlignment="1">
      <alignment horizontal="right"/>
    </xf>
    <xf numFmtId="3" fontId="0" fillId="2" borderId="22" xfId="0" applyNumberFormat="1" applyFill="1" applyAlignment="1">
      <alignment/>
    </xf>
    <xf numFmtId="3" fontId="0" fillId="2" borderId="33" xfId="0" applyNumberFormat="1" applyFill="1" applyAlignment="1">
      <alignment/>
    </xf>
    <xf numFmtId="3" fontId="0" fillId="2" borderId="40" xfId="0" applyNumberFormat="1" applyFill="1" applyAlignment="1">
      <alignment/>
    </xf>
    <xf numFmtId="3" fontId="0" fillId="2" borderId="48" xfId="0" applyNumberFormat="1" applyFont="1" applyFill="1" applyAlignment="1">
      <alignment horizontal="center"/>
    </xf>
    <xf numFmtId="3" fontId="0" fillId="2" borderId="18" xfId="0" applyNumberFormat="1" applyFont="1" applyFill="1" applyAlignment="1">
      <alignment horizontal="right"/>
    </xf>
    <xf numFmtId="4" fontId="0" fillId="2" borderId="8" xfId="0" applyNumberFormat="1" applyFont="1" applyFill="1" applyAlignment="1">
      <alignment horizontal="right"/>
    </xf>
    <xf numFmtId="5" fontId="0" fillId="2" borderId="8" xfId="0" applyNumberFormat="1" applyFont="1" applyFill="1" applyAlignment="1">
      <alignment horizontal="right"/>
    </xf>
    <xf numFmtId="5" fontId="0" fillId="2" borderId="12" xfId="0" applyNumberFormat="1" applyFont="1" applyFill="1" applyAlignment="1">
      <alignment horizontal="right"/>
    </xf>
    <xf numFmtId="3" fontId="0" fillId="2" borderId="21" xfId="0" applyNumberFormat="1" applyFont="1" applyFill="1" applyAlignment="1">
      <alignment horizontal="centerContinuous"/>
    </xf>
    <xf numFmtId="3" fontId="0" fillId="2" borderId="15" xfId="0" applyNumberFormat="1" applyFont="1" applyFill="1" applyAlignment="1">
      <alignment horizontal="center"/>
    </xf>
    <xf numFmtId="3" fontId="0" fillId="2" borderId="29" xfId="0" applyNumberFormat="1" applyFont="1" applyFill="1" applyAlignment="1">
      <alignment horizontal="center"/>
    </xf>
    <xf numFmtId="3" fontId="0" fillId="2" borderId="49" xfId="0" applyNumberFormat="1" applyFont="1" applyFill="1" applyAlignment="1">
      <alignment horizontal="right"/>
    </xf>
    <xf numFmtId="4" fontId="0" fillId="2" borderId="23" xfId="0" applyNumberFormat="1" applyFont="1" applyFill="1" applyAlignment="1">
      <alignment horizontal="right"/>
    </xf>
    <xf numFmtId="5" fontId="0" fillId="2" borderId="23" xfId="0" applyNumberFormat="1" applyFont="1" applyFill="1" applyAlignment="1">
      <alignment horizontal="right"/>
    </xf>
    <xf numFmtId="5" fontId="0" fillId="2" borderId="40" xfId="0" applyNumberFormat="1" applyFont="1" applyFill="1" applyAlignment="1">
      <alignment horizontal="right"/>
    </xf>
    <xf numFmtId="3" fontId="0" fillId="2" borderId="2" xfId="0" applyNumberFormat="1" applyFont="1" applyFill="1" applyAlignment="1">
      <alignment horizontal="centerContinuous"/>
    </xf>
    <xf numFmtId="3" fontId="0" fillId="2" borderId="32" xfId="0" applyNumberFormat="1" applyFont="1" applyFill="1" applyAlignment="1">
      <alignment horizontal="center"/>
    </xf>
    <xf numFmtId="3" fontId="0" fillId="2" borderId="8" xfId="0" applyNumberFormat="1" applyFont="1" applyFill="1" applyAlignment="1">
      <alignment horizontal="center"/>
    </xf>
    <xf numFmtId="3" fontId="0" fillId="2" borderId="12" xfId="0" applyNumberFormat="1" applyFont="1" applyFill="1" applyAlignment="1">
      <alignment horizontal="right"/>
    </xf>
    <xf numFmtId="3" fontId="0" fillId="2" borderId="25" xfId="0" applyNumberFormat="1" applyFont="1" applyFill="1" applyAlignment="1">
      <alignment horizontal="centerContinuous"/>
    </xf>
    <xf numFmtId="3" fontId="0" fillId="2" borderId="39" xfId="0" applyNumberFormat="1" applyFont="1" applyFill="1" applyAlignment="1">
      <alignment horizontal="center"/>
    </xf>
    <xf numFmtId="3" fontId="0" fillId="2" borderId="15" xfId="0" applyNumberFormat="1" applyFont="1" applyFill="1" applyAlignment="1">
      <alignment horizontal="right"/>
    </xf>
    <xf numFmtId="3" fontId="0" fillId="2" borderId="40" xfId="0" applyNumberFormat="1" applyFont="1" applyFill="1" applyAlignment="1">
      <alignment horizontal="right"/>
    </xf>
    <xf numFmtId="3" fontId="0" fillId="4" borderId="0" xfId="0" applyNumberFormat="1" applyFill="1" applyAlignment="1">
      <alignment/>
    </xf>
    <xf numFmtId="0" fontId="0" fillId="3" borderId="0" xfId="0" applyAlignment="1">
      <alignment horizontal="left"/>
    </xf>
    <xf numFmtId="3" fontId="0" fillId="3" borderId="4" xfId="0" applyNumberFormat="1" applyFill="1" applyAlignment="1" quotePrefix="1">
      <alignment horizontal="right"/>
    </xf>
    <xf numFmtId="0" fontId="0" fillId="3" borderId="0" xfId="0" applyAlignment="1">
      <alignment horizontal="centerContinuous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1"/>
  <sheetViews>
    <sheetView workbookViewId="0" topLeftCell="A1">
      <selection activeCell="A8" sqref="A8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6.00390625" style="0" customWidth="1"/>
    <col min="4" max="4" width="32.00390625" style="0" customWidth="1"/>
    <col min="5" max="5" width="22.7109375" style="0" customWidth="1"/>
    <col min="6" max="6" width="11.57421875" style="23" hidden="1" customWidth="1"/>
    <col min="7" max="7" width="11.140625" style="12" hidden="1" customWidth="1"/>
    <col min="8" max="8" width="12.00390625" style="23" hidden="1" customWidth="1"/>
    <col min="9" max="9" width="12.7109375" style="12" hidden="1" customWidth="1"/>
    <col min="10" max="10" width="2.28125" style="12" hidden="1" customWidth="1"/>
    <col min="11" max="11" width="12.8515625" style="23" hidden="1" customWidth="1"/>
    <col min="12" max="12" width="13.140625" style="12" hidden="1" customWidth="1"/>
    <col min="13" max="13" width="11.28125" style="23" hidden="1" customWidth="1"/>
    <col min="14" max="14" width="13.421875" style="12" hidden="1" customWidth="1"/>
    <col min="15" max="15" width="8.421875" style="12" hidden="1" customWidth="1"/>
    <col min="16" max="16" width="11.57421875" style="12" customWidth="1"/>
    <col min="17" max="17" width="12.421875" style="12" customWidth="1"/>
    <col min="18" max="18" width="10.57421875" style="12" hidden="1" customWidth="1"/>
    <col min="19" max="19" width="11.57421875" style="12" hidden="1" customWidth="1"/>
    <col min="20" max="20" width="3.140625" style="12" customWidth="1"/>
    <col min="21" max="21" width="12.421875" style="12" customWidth="1"/>
    <col min="22" max="22" width="14.421875" style="12" customWidth="1"/>
    <col min="23" max="23" width="13.140625" style="0" hidden="1" customWidth="1"/>
    <col min="24" max="24" width="14.140625" style="0" hidden="1" customWidth="1"/>
    <col min="25" max="25" width="3.421875" style="0" customWidth="1"/>
  </cols>
  <sheetData>
    <row r="1" spans="1:25" ht="12.75">
      <c r="A1" s="116" t="s">
        <v>0</v>
      </c>
      <c r="B1" s="116"/>
      <c r="C1" s="116"/>
      <c r="D1" s="116"/>
      <c r="E1" s="116"/>
      <c r="P1" s="125"/>
      <c r="Q1" s="125"/>
      <c r="T1" s="125"/>
      <c r="U1" s="125"/>
      <c r="V1" s="174"/>
      <c r="X1" s="2" t="s">
        <v>1</v>
      </c>
      <c r="Y1" s="92" t="s">
        <v>1</v>
      </c>
    </row>
    <row r="2" spans="1:25" ht="12.75">
      <c r="A2" s="116" t="s">
        <v>2</v>
      </c>
      <c r="B2" s="116"/>
      <c r="C2" s="116"/>
      <c r="D2" s="116"/>
      <c r="E2" s="116"/>
      <c r="P2" s="125"/>
      <c r="Q2" s="125"/>
      <c r="T2" s="125"/>
      <c r="U2" s="125"/>
      <c r="V2" s="116"/>
      <c r="Y2" s="125"/>
    </row>
    <row r="3" spans="1:25" ht="12.75">
      <c r="A3" s="117"/>
      <c r="B3" s="117"/>
      <c r="C3" s="117"/>
      <c r="D3" s="117"/>
      <c r="E3" s="117"/>
      <c r="F3" s="39"/>
      <c r="G3" s="11"/>
      <c r="H3" s="39"/>
      <c r="I3" s="11"/>
      <c r="J3" s="11"/>
      <c r="K3" s="39"/>
      <c r="L3" s="11"/>
      <c r="M3" s="39"/>
      <c r="N3" s="11"/>
      <c r="O3" s="11"/>
      <c r="P3" s="102"/>
      <c r="Q3" s="102"/>
      <c r="R3" s="11"/>
      <c r="S3" s="11"/>
      <c r="T3" s="102"/>
      <c r="U3" s="102"/>
      <c r="V3" s="117"/>
      <c r="W3" s="9"/>
      <c r="X3" s="9"/>
      <c r="Y3" s="102"/>
    </row>
    <row r="4" spans="1:25" ht="12.75">
      <c r="A4" s="116"/>
      <c r="B4" s="116"/>
      <c r="C4" s="116"/>
      <c r="D4" s="116"/>
      <c r="E4" s="116"/>
      <c r="P4" s="125"/>
      <c r="Q4" s="125"/>
      <c r="T4" s="125"/>
      <c r="U4" s="125"/>
      <c r="V4" s="116"/>
      <c r="Y4" s="125"/>
    </row>
    <row r="5" spans="1:25" ht="12.75">
      <c r="A5" s="116"/>
      <c r="B5" s="116"/>
      <c r="C5" s="116"/>
      <c r="D5" s="116"/>
      <c r="E5" s="116"/>
      <c r="P5" s="125"/>
      <c r="Q5" s="125"/>
      <c r="T5" s="125"/>
      <c r="U5" s="125"/>
      <c r="V5" s="125"/>
      <c r="Y5" s="116"/>
    </row>
    <row r="6" spans="1:25" ht="12.75">
      <c r="A6" s="118" t="s">
        <v>3</v>
      </c>
      <c r="B6" s="119"/>
      <c r="C6" s="119"/>
      <c r="D6" s="119"/>
      <c r="E6" s="119"/>
      <c r="F6" s="29"/>
      <c r="G6" s="29"/>
      <c r="H6" s="29"/>
      <c r="I6" s="29"/>
      <c r="J6" s="29"/>
      <c r="K6" s="29"/>
      <c r="L6" s="29"/>
      <c r="M6" s="29"/>
      <c r="N6" s="29"/>
      <c r="P6" s="103"/>
      <c r="Q6" s="103"/>
      <c r="R6" s="29"/>
      <c r="S6" s="29"/>
      <c r="T6" s="103"/>
      <c r="U6" s="103"/>
      <c r="V6" s="103"/>
      <c r="W6" s="1"/>
      <c r="X6" s="1"/>
      <c r="Y6" s="119"/>
    </row>
    <row r="7" spans="1:25" ht="12.75">
      <c r="A7" s="177" t="s">
        <v>242</v>
      </c>
      <c r="B7" s="119"/>
      <c r="C7" s="119"/>
      <c r="D7" s="119"/>
      <c r="E7" s="119"/>
      <c r="F7" s="29"/>
      <c r="G7" s="29"/>
      <c r="H7" s="29"/>
      <c r="I7" s="29"/>
      <c r="J7" s="29"/>
      <c r="K7" s="29"/>
      <c r="L7" s="29"/>
      <c r="M7" s="29"/>
      <c r="N7" s="29"/>
      <c r="P7" s="103"/>
      <c r="Q7" s="103"/>
      <c r="R7" s="29"/>
      <c r="S7" s="29"/>
      <c r="T7" s="103"/>
      <c r="U7" s="103"/>
      <c r="V7" s="103"/>
      <c r="W7" s="1"/>
      <c r="X7" s="1"/>
      <c r="Y7" s="119"/>
    </row>
    <row r="8" spans="1:25" ht="12.75">
      <c r="A8" s="119" t="s">
        <v>4</v>
      </c>
      <c r="B8" s="119"/>
      <c r="C8" s="119"/>
      <c r="D8" s="119"/>
      <c r="E8" s="119"/>
      <c r="F8" s="29"/>
      <c r="G8" s="29"/>
      <c r="H8" s="29"/>
      <c r="I8" s="29"/>
      <c r="J8" s="29"/>
      <c r="K8" s="29"/>
      <c r="L8" s="29"/>
      <c r="M8" s="29"/>
      <c r="N8" s="29"/>
      <c r="P8" s="103"/>
      <c r="Q8" s="103"/>
      <c r="R8" s="29"/>
      <c r="S8" s="29"/>
      <c r="T8" s="103"/>
      <c r="U8" s="103"/>
      <c r="V8" s="103"/>
      <c r="W8" s="1"/>
      <c r="X8" s="1"/>
      <c r="Y8" s="119"/>
    </row>
    <row r="9" spans="1:25" ht="12.75">
      <c r="A9" s="120"/>
      <c r="B9" s="120"/>
      <c r="C9" s="116"/>
      <c r="D9" s="116"/>
      <c r="E9" s="116"/>
      <c r="P9" s="125"/>
      <c r="Q9" s="125"/>
      <c r="T9" s="125"/>
      <c r="U9" s="125"/>
      <c r="V9" s="125"/>
      <c r="Y9" s="116"/>
    </row>
    <row r="10" spans="1:25" ht="12.75">
      <c r="A10" s="118" t="s">
        <v>5</v>
      </c>
      <c r="B10" s="119"/>
      <c r="C10" s="119"/>
      <c r="D10" s="119"/>
      <c r="E10" s="119"/>
      <c r="F10" s="29"/>
      <c r="G10" s="29"/>
      <c r="H10" s="29"/>
      <c r="I10" s="29"/>
      <c r="J10" s="29"/>
      <c r="K10" s="29"/>
      <c r="L10" s="29"/>
      <c r="M10" s="29"/>
      <c r="N10" s="29"/>
      <c r="P10" s="103"/>
      <c r="Q10" s="103"/>
      <c r="R10" s="29"/>
      <c r="S10" s="29"/>
      <c r="T10" s="103"/>
      <c r="U10" s="103"/>
      <c r="V10" s="103"/>
      <c r="W10" s="1"/>
      <c r="X10" s="1"/>
      <c r="Y10" s="119"/>
    </row>
    <row r="11" spans="1:25" ht="12.75">
      <c r="A11" s="121"/>
      <c r="B11" s="120"/>
      <c r="C11" s="119"/>
      <c r="D11" s="119"/>
      <c r="E11" s="119"/>
      <c r="G11" s="29"/>
      <c r="I11" s="29"/>
      <c r="J11" s="29"/>
      <c r="L11" s="29"/>
      <c r="N11" s="29"/>
      <c r="P11" s="125"/>
      <c r="Q11" s="125"/>
      <c r="T11" s="125"/>
      <c r="U11" s="125"/>
      <c r="V11" s="125"/>
      <c r="Y11" s="116"/>
    </row>
    <row r="12" spans="1:25" ht="12.75">
      <c r="A12" s="118" t="s">
        <v>6</v>
      </c>
      <c r="B12" s="119"/>
      <c r="C12" s="119"/>
      <c r="D12" s="119"/>
      <c r="E12" s="119"/>
      <c r="F12" s="29"/>
      <c r="G12" s="29"/>
      <c r="H12" s="29"/>
      <c r="I12" s="29"/>
      <c r="J12" s="29"/>
      <c r="K12" s="29"/>
      <c r="L12" s="29"/>
      <c r="M12" s="29"/>
      <c r="N12" s="29"/>
      <c r="P12" s="103"/>
      <c r="Q12" s="103"/>
      <c r="R12" s="29"/>
      <c r="S12" s="29"/>
      <c r="T12" s="103"/>
      <c r="U12" s="103"/>
      <c r="V12" s="103"/>
      <c r="W12" s="1"/>
      <c r="X12" s="1"/>
      <c r="Y12" s="119"/>
    </row>
    <row r="13" spans="1:25" ht="12.75">
      <c r="A13" s="118" t="s">
        <v>7</v>
      </c>
      <c r="B13" s="119"/>
      <c r="C13" s="119"/>
      <c r="D13" s="119"/>
      <c r="E13" s="119"/>
      <c r="F13" s="29"/>
      <c r="G13" s="29"/>
      <c r="H13" s="29"/>
      <c r="I13" s="29"/>
      <c r="J13" s="29"/>
      <c r="K13" s="29"/>
      <c r="L13" s="29"/>
      <c r="M13" s="29"/>
      <c r="N13" s="29"/>
      <c r="P13" s="103"/>
      <c r="Q13" s="103"/>
      <c r="R13" s="29"/>
      <c r="S13" s="29"/>
      <c r="T13" s="103"/>
      <c r="U13" s="103"/>
      <c r="V13" s="103"/>
      <c r="W13" s="1"/>
      <c r="X13" s="1"/>
      <c r="Y13" s="119"/>
    </row>
    <row r="14" spans="1:25" ht="12.75">
      <c r="A14" s="120"/>
      <c r="B14" s="120"/>
      <c r="C14" s="116"/>
      <c r="D14" s="116"/>
      <c r="E14" s="116"/>
      <c r="P14" s="125"/>
      <c r="Q14" s="125"/>
      <c r="T14" s="125"/>
      <c r="U14" s="125"/>
      <c r="V14" s="125"/>
      <c r="Y14" s="116"/>
    </row>
    <row r="15" spans="1:25" ht="12.75">
      <c r="A15" s="120"/>
      <c r="B15" s="120"/>
      <c r="C15" s="116"/>
      <c r="D15" s="116"/>
      <c r="E15" s="116"/>
      <c r="P15" s="125"/>
      <c r="Q15" s="125"/>
      <c r="T15" s="125"/>
      <c r="U15" s="125"/>
      <c r="V15" s="125"/>
      <c r="Y15" s="116"/>
    </row>
    <row r="16" spans="1:25" ht="12.75">
      <c r="A16" s="120" t="s">
        <v>8</v>
      </c>
      <c r="B16" s="120"/>
      <c r="C16" s="116"/>
      <c r="D16" s="116"/>
      <c r="E16" s="116"/>
      <c r="P16" s="125"/>
      <c r="Q16" s="125"/>
      <c r="T16" s="125"/>
      <c r="U16" s="125"/>
      <c r="V16" s="125"/>
      <c r="Y16" s="116"/>
    </row>
    <row r="17" spans="1:25" ht="12.75">
      <c r="A17" s="116"/>
      <c r="B17" s="116"/>
      <c r="C17" s="116"/>
      <c r="D17" s="116"/>
      <c r="E17" s="116"/>
      <c r="P17" s="125"/>
      <c r="Q17" s="125"/>
      <c r="T17" s="125"/>
      <c r="U17" s="125"/>
      <c r="V17" s="125"/>
      <c r="Y17" s="116"/>
    </row>
    <row r="18" spans="1:25" ht="12.75">
      <c r="A18" s="116"/>
      <c r="B18" s="116"/>
      <c r="C18" s="116"/>
      <c r="D18" s="116"/>
      <c r="E18" s="116"/>
      <c r="P18" s="125"/>
      <c r="Q18" s="125"/>
      <c r="T18" s="125"/>
      <c r="U18" s="125"/>
      <c r="V18" s="125"/>
      <c r="Y18" s="116"/>
    </row>
    <row r="19" spans="1:25" ht="12.75">
      <c r="A19" s="122" t="s">
        <v>9</v>
      </c>
      <c r="B19" s="116"/>
      <c r="C19" s="116"/>
      <c r="D19" s="116"/>
      <c r="E19" s="116"/>
      <c r="P19" s="125"/>
      <c r="Q19" s="125"/>
      <c r="T19" s="125"/>
      <c r="U19" s="125"/>
      <c r="V19" s="125"/>
      <c r="Y19" s="116"/>
    </row>
    <row r="20" spans="1:25" ht="12.75">
      <c r="A20" s="116"/>
      <c r="B20" s="116"/>
      <c r="C20" s="116"/>
      <c r="D20" s="116"/>
      <c r="E20" s="116"/>
      <c r="F20" s="34" t="s">
        <v>10</v>
      </c>
      <c r="G20" s="34"/>
      <c r="H20" s="34"/>
      <c r="I20" s="34"/>
      <c r="K20" s="34" t="s">
        <v>11</v>
      </c>
      <c r="L20" s="18"/>
      <c r="M20" s="18"/>
      <c r="N20" s="18"/>
      <c r="P20" s="104" t="s">
        <v>10</v>
      </c>
      <c r="Q20" s="104"/>
      <c r="R20" s="34"/>
      <c r="S20" s="34"/>
      <c r="T20" s="125"/>
      <c r="U20" s="104" t="s">
        <v>11</v>
      </c>
      <c r="V20" s="131"/>
      <c r="W20" s="18"/>
      <c r="X20" s="18"/>
      <c r="Y20" s="116"/>
    </row>
    <row r="21" spans="1:25" ht="12.75">
      <c r="A21" s="116"/>
      <c r="B21" s="116"/>
      <c r="C21" s="116"/>
      <c r="D21" s="116"/>
      <c r="E21" s="116"/>
      <c r="F21" s="45"/>
      <c r="G21" s="33"/>
      <c r="H21" s="45"/>
      <c r="I21" s="33"/>
      <c r="K21" s="40"/>
      <c r="L21" s="14"/>
      <c r="M21" s="40"/>
      <c r="N21" s="14"/>
      <c r="P21" s="105"/>
      <c r="Q21" s="114"/>
      <c r="R21" s="45"/>
      <c r="S21" s="33"/>
      <c r="T21" s="125"/>
      <c r="U21" s="129"/>
      <c r="V21" s="130"/>
      <c r="W21" s="40"/>
      <c r="X21" s="14"/>
      <c r="Y21" s="116"/>
    </row>
    <row r="22" spans="1:25" ht="12.75">
      <c r="A22" s="116"/>
      <c r="B22" s="116"/>
      <c r="C22" s="116"/>
      <c r="D22" s="116"/>
      <c r="E22" s="116"/>
      <c r="F22" s="4" t="s">
        <v>12</v>
      </c>
      <c r="G22" s="76"/>
      <c r="H22" s="51" t="s">
        <v>13</v>
      </c>
      <c r="I22" s="80"/>
      <c r="K22" s="4" t="s">
        <v>12</v>
      </c>
      <c r="L22" s="76"/>
      <c r="M22" s="51" t="s">
        <v>13</v>
      </c>
      <c r="N22" s="80"/>
      <c r="P22" s="166" t="s">
        <v>12</v>
      </c>
      <c r="Q22" s="170"/>
      <c r="R22" s="51" t="s">
        <v>13</v>
      </c>
      <c r="S22" s="80"/>
      <c r="T22" s="125"/>
      <c r="U22" s="132" t="s">
        <v>12</v>
      </c>
      <c r="V22" s="159"/>
      <c r="W22" s="50" t="s">
        <v>13</v>
      </c>
      <c r="X22" s="52"/>
      <c r="Y22" s="116"/>
    </row>
    <row r="23" spans="1:25" ht="12.75">
      <c r="A23" s="116"/>
      <c r="B23" s="116"/>
      <c r="C23" s="116"/>
      <c r="D23" s="116"/>
      <c r="E23" s="116"/>
      <c r="F23" s="68" t="s">
        <v>14</v>
      </c>
      <c r="G23" s="77" t="s">
        <v>15</v>
      </c>
      <c r="H23" s="77" t="s">
        <v>14</v>
      </c>
      <c r="I23" s="81" t="s">
        <v>15</v>
      </c>
      <c r="K23" s="68" t="s">
        <v>14</v>
      </c>
      <c r="L23" s="77" t="s">
        <v>16</v>
      </c>
      <c r="M23" s="77" t="s">
        <v>14</v>
      </c>
      <c r="N23" s="81" t="s">
        <v>16</v>
      </c>
      <c r="P23" s="167" t="s">
        <v>14</v>
      </c>
      <c r="Q23" s="171" t="s">
        <v>15</v>
      </c>
      <c r="R23" s="77" t="s">
        <v>14</v>
      </c>
      <c r="S23" s="81" t="s">
        <v>15</v>
      </c>
      <c r="T23" s="125"/>
      <c r="U23" s="133" t="s">
        <v>14</v>
      </c>
      <c r="V23" s="160" t="s">
        <v>16</v>
      </c>
      <c r="W23" s="31" t="s">
        <v>14</v>
      </c>
      <c r="X23" s="41" t="s">
        <v>16</v>
      </c>
      <c r="Y23" s="116"/>
    </row>
    <row r="24" spans="1:25" ht="12.75">
      <c r="A24" s="116"/>
      <c r="B24" s="116"/>
      <c r="C24" s="116"/>
      <c r="D24" s="116"/>
      <c r="E24" s="116"/>
      <c r="F24" s="74" t="s">
        <v>17</v>
      </c>
      <c r="G24" s="78" t="s">
        <v>18</v>
      </c>
      <c r="H24" s="78" t="s">
        <v>17</v>
      </c>
      <c r="I24" s="82" t="s">
        <v>18</v>
      </c>
      <c r="K24" s="74" t="s">
        <v>17</v>
      </c>
      <c r="L24" s="78" t="s">
        <v>17</v>
      </c>
      <c r="M24" s="78" t="s">
        <v>17</v>
      </c>
      <c r="N24" s="82" t="s">
        <v>17</v>
      </c>
      <c r="P24" s="168" t="s">
        <v>17</v>
      </c>
      <c r="Q24" s="146" t="s">
        <v>18</v>
      </c>
      <c r="R24" s="78" t="s">
        <v>17</v>
      </c>
      <c r="S24" s="82" t="s">
        <v>18</v>
      </c>
      <c r="T24" s="125"/>
      <c r="U24" s="133" t="s">
        <v>17</v>
      </c>
      <c r="V24" s="160" t="s">
        <v>17</v>
      </c>
      <c r="W24" s="31" t="s">
        <v>17</v>
      </c>
      <c r="X24" s="41" t="s">
        <v>17</v>
      </c>
      <c r="Y24" s="116"/>
    </row>
    <row r="25" spans="1:25" ht="12.75">
      <c r="A25" s="116"/>
      <c r="B25" s="116"/>
      <c r="C25" s="116"/>
      <c r="D25" s="116"/>
      <c r="E25" s="116"/>
      <c r="F25" s="75" t="s">
        <v>19</v>
      </c>
      <c r="G25" s="79" t="s">
        <v>20</v>
      </c>
      <c r="H25" s="79" t="s">
        <v>19</v>
      </c>
      <c r="I25" s="83" t="s">
        <v>20</v>
      </c>
      <c r="K25" s="75" t="s">
        <v>19</v>
      </c>
      <c r="L25" s="79" t="s">
        <v>20</v>
      </c>
      <c r="M25" s="79" t="s">
        <v>19</v>
      </c>
      <c r="N25" s="83" t="s">
        <v>20</v>
      </c>
      <c r="P25" s="154" t="s">
        <v>21</v>
      </c>
      <c r="Q25" s="161" t="s">
        <v>22</v>
      </c>
      <c r="R25" s="62" t="s">
        <v>21</v>
      </c>
      <c r="S25" s="63" t="s">
        <v>22</v>
      </c>
      <c r="T25" s="125"/>
      <c r="U25" s="154" t="s">
        <v>21</v>
      </c>
      <c r="V25" s="161" t="s">
        <v>22</v>
      </c>
      <c r="W25" s="62" t="s">
        <v>21</v>
      </c>
      <c r="X25" s="63" t="s">
        <v>22</v>
      </c>
      <c r="Y25" s="116"/>
    </row>
    <row r="26" spans="1:25" ht="12.75">
      <c r="A26" s="116"/>
      <c r="B26" s="116"/>
      <c r="C26" s="116"/>
      <c r="D26" s="116"/>
      <c r="E26" s="116"/>
      <c r="F26" s="74"/>
      <c r="G26" s="60"/>
      <c r="H26" s="60"/>
      <c r="I26" s="66"/>
      <c r="K26" s="74"/>
      <c r="L26" s="60"/>
      <c r="M26" s="60"/>
      <c r="N26" s="66"/>
      <c r="P26" s="138" t="s">
        <v>23</v>
      </c>
      <c r="Q26" s="148" t="s">
        <v>23</v>
      </c>
      <c r="R26" s="88"/>
      <c r="S26" s="87"/>
      <c r="T26" s="125"/>
      <c r="U26" s="138" t="s">
        <v>23</v>
      </c>
      <c r="V26" s="148" t="s">
        <v>23</v>
      </c>
      <c r="W26" s="88"/>
      <c r="X26" s="87"/>
      <c r="Y26" s="116"/>
    </row>
    <row r="27" spans="1:25" ht="12.75">
      <c r="A27" s="116"/>
      <c r="B27" s="116"/>
      <c r="C27" s="116"/>
      <c r="D27" s="116"/>
      <c r="E27" s="116"/>
      <c r="F27" s="74"/>
      <c r="G27" s="60"/>
      <c r="H27" s="78"/>
      <c r="I27" s="66"/>
      <c r="K27" s="74"/>
      <c r="L27" s="60"/>
      <c r="M27" s="78"/>
      <c r="N27" s="66"/>
      <c r="P27" s="141"/>
      <c r="Q27" s="150"/>
      <c r="R27" s="55"/>
      <c r="S27" s="66"/>
      <c r="T27" s="128"/>
      <c r="U27" s="141"/>
      <c r="V27" s="150"/>
      <c r="W27" s="78"/>
      <c r="X27" s="66"/>
      <c r="Y27" s="116"/>
    </row>
    <row r="28" spans="1:25" ht="12.75">
      <c r="A28" s="116" t="s">
        <v>24</v>
      </c>
      <c r="B28" s="116" t="s">
        <v>25</v>
      </c>
      <c r="C28" s="116" t="s">
        <v>26</v>
      </c>
      <c r="D28" s="116"/>
      <c r="E28" s="116"/>
      <c r="F28" s="74">
        <v>32534</v>
      </c>
      <c r="G28" s="78" t="s">
        <v>27</v>
      </c>
      <c r="H28" s="7" t="s">
        <v>28</v>
      </c>
      <c r="I28" s="82" t="s">
        <v>27</v>
      </c>
      <c r="K28" s="46">
        <v>86272</v>
      </c>
      <c r="L28" s="78" t="s">
        <v>27</v>
      </c>
      <c r="M28" s="78" t="s">
        <v>28</v>
      </c>
      <c r="N28" s="82" t="s">
        <v>27</v>
      </c>
      <c r="P28" s="141">
        <f>U28-K28</f>
        <v>15157</v>
      </c>
      <c r="Q28" s="150" t="s">
        <v>27</v>
      </c>
      <c r="R28" s="42">
        <f>W28-M28</f>
        <v>0</v>
      </c>
      <c r="S28" s="82" t="s">
        <v>27</v>
      </c>
      <c r="T28" s="128"/>
      <c r="U28" s="155">
        <v>101429</v>
      </c>
      <c r="V28" s="150">
        <v>189015</v>
      </c>
      <c r="W28" s="78" t="s">
        <v>28</v>
      </c>
      <c r="X28" s="82" t="s">
        <v>27</v>
      </c>
      <c r="Y28" s="116"/>
    </row>
    <row r="29" spans="1:25" ht="12.75">
      <c r="A29" s="116"/>
      <c r="B29" s="116"/>
      <c r="C29" s="116"/>
      <c r="D29" s="116"/>
      <c r="E29" s="116"/>
      <c r="F29" s="74"/>
      <c r="G29" s="60"/>
      <c r="H29" s="78"/>
      <c r="I29" s="66"/>
      <c r="K29" s="46"/>
      <c r="L29" s="60"/>
      <c r="M29" s="42"/>
      <c r="N29" s="66"/>
      <c r="P29" s="141"/>
      <c r="Q29" s="150"/>
      <c r="R29" s="42"/>
      <c r="S29" s="66"/>
      <c r="T29" s="128"/>
      <c r="U29" s="155"/>
      <c r="V29" s="150"/>
      <c r="W29" s="42"/>
      <c r="X29" s="66"/>
      <c r="Y29" s="116"/>
    </row>
    <row r="30" spans="1:25" ht="12.75">
      <c r="A30" s="116"/>
      <c r="B30" s="116" t="s">
        <v>29</v>
      </c>
      <c r="C30" s="116" t="s">
        <v>30</v>
      </c>
      <c r="D30" s="116"/>
      <c r="E30" s="116"/>
      <c r="F30" s="74" t="s">
        <v>28</v>
      </c>
      <c r="G30" s="78" t="s">
        <v>27</v>
      </c>
      <c r="H30" s="7" t="s">
        <v>28</v>
      </c>
      <c r="I30" s="82" t="s">
        <v>27</v>
      </c>
      <c r="K30" s="13" t="s">
        <v>28</v>
      </c>
      <c r="L30" s="78" t="s">
        <v>27</v>
      </c>
      <c r="M30" s="78" t="s">
        <v>28</v>
      </c>
      <c r="N30" s="82" t="s">
        <v>27</v>
      </c>
      <c r="P30" s="141" t="s">
        <v>28</v>
      </c>
      <c r="Q30" s="150" t="s">
        <v>27</v>
      </c>
      <c r="R30" s="42">
        <f>W30-M30</f>
        <v>0</v>
      </c>
      <c r="S30" s="82" t="s">
        <v>27</v>
      </c>
      <c r="T30" s="128"/>
      <c r="U30" s="141" t="s">
        <v>28</v>
      </c>
      <c r="V30" s="150" t="s">
        <v>28</v>
      </c>
      <c r="W30" s="78" t="s">
        <v>28</v>
      </c>
      <c r="X30" s="82" t="s">
        <v>27</v>
      </c>
      <c r="Y30" s="116"/>
    </row>
    <row r="31" spans="1:25" ht="12.75">
      <c r="A31" s="116"/>
      <c r="B31" s="116"/>
      <c r="C31" s="116"/>
      <c r="D31" s="116"/>
      <c r="E31" s="116"/>
      <c r="F31" s="74"/>
      <c r="G31" s="60"/>
      <c r="H31" s="78"/>
      <c r="I31" s="66"/>
      <c r="K31" s="74"/>
      <c r="L31" s="60"/>
      <c r="M31" s="78"/>
      <c r="N31" s="66"/>
      <c r="P31" s="141"/>
      <c r="Q31" s="150"/>
      <c r="R31" s="42"/>
      <c r="S31" s="66"/>
      <c r="T31" s="128"/>
      <c r="U31" s="141"/>
      <c r="V31" s="150"/>
      <c r="W31" s="78"/>
      <c r="X31" s="66"/>
      <c r="Y31" s="116"/>
    </row>
    <row r="32" spans="1:25" ht="12.75">
      <c r="A32" s="116"/>
      <c r="B32" s="116" t="s">
        <v>31</v>
      </c>
      <c r="C32" s="116" t="s">
        <v>32</v>
      </c>
      <c r="D32" s="116"/>
      <c r="E32" s="116"/>
      <c r="F32" s="74">
        <v>14</v>
      </c>
      <c r="G32" s="78" t="s">
        <v>27</v>
      </c>
      <c r="H32" s="78">
        <v>1749</v>
      </c>
      <c r="I32" s="82" t="s">
        <v>27</v>
      </c>
      <c r="K32" s="74">
        <v>424</v>
      </c>
      <c r="L32" s="78" t="s">
        <v>27</v>
      </c>
      <c r="M32" s="42">
        <v>5558</v>
      </c>
      <c r="N32" s="82" t="s">
        <v>27</v>
      </c>
      <c r="P32" s="141">
        <f>U32-K32</f>
        <v>250</v>
      </c>
      <c r="Q32" s="150" t="s">
        <v>27</v>
      </c>
      <c r="R32" s="42">
        <f>W32-M32</f>
        <v>2051</v>
      </c>
      <c r="S32" s="82" t="s">
        <v>27</v>
      </c>
      <c r="T32" s="128"/>
      <c r="U32" s="141">
        <v>674</v>
      </c>
      <c r="V32" s="150">
        <v>452</v>
      </c>
      <c r="W32" s="42">
        <v>7609</v>
      </c>
      <c r="X32" s="82" t="s">
        <v>27</v>
      </c>
      <c r="Y32" s="116"/>
    </row>
    <row r="33" spans="1:25" ht="12.75">
      <c r="A33" s="116"/>
      <c r="B33" s="116"/>
      <c r="C33" s="116"/>
      <c r="D33" s="116"/>
      <c r="E33" s="116"/>
      <c r="F33" s="74"/>
      <c r="G33" s="14"/>
      <c r="H33" s="78"/>
      <c r="I33" s="48"/>
      <c r="K33" s="74"/>
      <c r="L33" s="5"/>
      <c r="M33" s="5"/>
      <c r="N33" s="48"/>
      <c r="P33" s="141"/>
      <c r="Q33" s="172"/>
      <c r="R33" s="42"/>
      <c r="S33" s="48"/>
      <c r="T33" s="128"/>
      <c r="U33" s="141"/>
      <c r="V33" s="162"/>
      <c r="W33" s="5"/>
      <c r="X33" s="48"/>
      <c r="Y33" s="116"/>
    </row>
    <row r="34" spans="1:25" ht="12.75">
      <c r="A34" s="116" t="s">
        <v>33</v>
      </c>
      <c r="B34" s="116" t="s">
        <v>25</v>
      </c>
      <c r="C34" s="116" t="s">
        <v>34</v>
      </c>
      <c r="D34" s="116"/>
      <c r="E34" s="116"/>
      <c r="F34" s="74">
        <f>-10992+4740</f>
        <v>-6252</v>
      </c>
      <c r="G34" s="78" t="s">
        <v>27</v>
      </c>
      <c r="H34" s="78">
        <v>992</v>
      </c>
      <c r="I34" s="82" t="s">
        <v>27</v>
      </c>
      <c r="K34" s="74">
        <v>-35974</v>
      </c>
      <c r="L34" s="78" t="s">
        <v>27</v>
      </c>
      <c r="M34" s="78">
        <v>3467</v>
      </c>
      <c r="N34" s="82" t="s">
        <v>27</v>
      </c>
      <c r="P34" s="141">
        <f>U34-K34</f>
        <v>-30406</v>
      </c>
      <c r="Q34" s="150" t="s">
        <v>27</v>
      </c>
      <c r="R34" s="42">
        <f>W34-M34</f>
        <v>1975</v>
      </c>
      <c r="S34" s="82" t="s">
        <v>27</v>
      </c>
      <c r="T34" s="128"/>
      <c r="U34" s="141">
        <f>-63380-3000</f>
        <v>-66380</v>
      </c>
      <c r="V34" s="150">
        <v>-45762</v>
      </c>
      <c r="W34" s="78">
        <v>5442</v>
      </c>
      <c r="X34" s="82" t="s">
        <v>27</v>
      </c>
      <c r="Y34" s="116"/>
    </row>
    <row r="35" spans="1:25" ht="12.75">
      <c r="A35" s="116"/>
      <c r="B35" s="116"/>
      <c r="C35" s="116" t="s">
        <v>35</v>
      </c>
      <c r="D35" s="116"/>
      <c r="E35" s="116"/>
      <c r="F35" s="74"/>
      <c r="G35" s="60"/>
      <c r="H35" s="78"/>
      <c r="I35" s="66"/>
      <c r="K35" s="74"/>
      <c r="L35" s="60"/>
      <c r="M35" s="78"/>
      <c r="N35" s="66"/>
      <c r="P35" s="141"/>
      <c r="Q35" s="150"/>
      <c r="R35" s="42"/>
      <c r="S35" s="66"/>
      <c r="T35" s="128"/>
      <c r="U35" s="141"/>
      <c r="V35" s="150"/>
      <c r="W35" s="78"/>
      <c r="X35" s="66"/>
      <c r="Y35" s="116"/>
    </row>
    <row r="36" spans="1:25" ht="12.75">
      <c r="A36" s="116"/>
      <c r="B36" s="116"/>
      <c r="C36" s="116" t="s">
        <v>36</v>
      </c>
      <c r="D36" s="116"/>
      <c r="E36" s="116"/>
      <c r="F36" s="74"/>
      <c r="G36" s="60"/>
      <c r="H36" s="78"/>
      <c r="I36" s="66"/>
      <c r="K36" s="74"/>
      <c r="L36" s="60"/>
      <c r="M36" s="78"/>
      <c r="N36" s="66"/>
      <c r="P36" s="141"/>
      <c r="Q36" s="150"/>
      <c r="R36" s="42"/>
      <c r="S36" s="66"/>
      <c r="T36" s="128"/>
      <c r="U36" s="141"/>
      <c r="V36" s="150"/>
      <c r="W36" s="78"/>
      <c r="X36" s="66"/>
      <c r="Y36" s="116"/>
    </row>
    <row r="37" spans="1:25" ht="12.75">
      <c r="A37" s="116"/>
      <c r="B37" s="116"/>
      <c r="C37" s="116" t="s">
        <v>37</v>
      </c>
      <c r="D37" s="116"/>
      <c r="E37" s="116"/>
      <c r="F37" s="74"/>
      <c r="G37" s="60"/>
      <c r="H37" s="78"/>
      <c r="I37" s="66"/>
      <c r="K37" s="74"/>
      <c r="L37" s="60"/>
      <c r="M37" s="78"/>
      <c r="N37" s="66"/>
      <c r="P37" s="141"/>
      <c r="Q37" s="150"/>
      <c r="R37" s="42"/>
      <c r="S37" s="66"/>
      <c r="T37" s="128"/>
      <c r="U37" s="141"/>
      <c r="V37" s="150"/>
      <c r="W37" s="78"/>
      <c r="X37" s="66"/>
      <c r="Y37" s="116"/>
    </row>
    <row r="38" spans="1:25" ht="12.75">
      <c r="A38" s="116"/>
      <c r="B38" s="116"/>
      <c r="C38" s="116"/>
      <c r="D38" s="116"/>
      <c r="E38" s="116"/>
      <c r="F38" s="74"/>
      <c r="G38" s="60"/>
      <c r="H38" s="78"/>
      <c r="I38" s="66"/>
      <c r="K38" s="74"/>
      <c r="L38" s="60"/>
      <c r="M38" s="78"/>
      <c r="N38" s="66"/>
      <c r="P38" s="141"/>
      <c r="Q38" s="150"/>
      <c r="R38" s="42"/>
      <c r="S38" s="66"/>
      <c r="T38" s="128"/>
      <c r="U38" s="141"/>
      <c r="V38" s="150"/>
      <c r="W38" s="78"/>
      <c r="X38" s="66"/>
      <c r="Y38" s="116"/>
    </row>
    <row r="39" spans="1:25" ht="12.75">
      <c r="A39" s="116"/>
      <c r="B39" s="116" t="s">
        <v>29</v>
      </c>
      <c r="C39" s="116" t="s">
        <v>38</v>
      </c>
      <c r="D39" s="116"/>
      <c r="E39" s="116"/>
      <c r="F39" s="74">
        <v>-7098</v>
      </c>
      <c r="G39" s="78" t="s">
        <v>27</v>
      </c>
      <c r="H39" s="78">
        <v>-1054</v>
      </c>
      <c r="I39" s="82" t="s">
        <v>27</v>
      </c>
      <c r="K39" s="74">
        <v>-6063</v>
      </c>
      <c r="L39" s="78" t="s">
        <v>27</v>
      </c>
      <c r="M39" s="78">
        <v>-3117</v>
      </c>
      <c r="N39" s="82" t="s">
        <v>27</v>
      </c>
      <c r="P39" s="141">
        <f>U39-K39</f>
        <v>-1142</v>
      </c>
      <c r="Q39" s="150" t="s">
        <v>27</v>
      </c>
      <c r="R39" s="42">
        <f>W39-M39</f>
        <v>-1059</v>
      </c>
      <c r="S39" s="82" t="s">
        <v>27</v>
      </c>
      <c r="T39" s="128"/>
      <c r="U39" s="141">
        <v>-7205</v>
      </c>
      <c r="V39" s="150">
        <v>-13485</v>
      </c>
      <c r="W39" s="78">
        <v>-4176</v>
      </c>
      <c r="X39" s="82" t="s">
        <v>27</v>
      </c>
      <c r="Y39" s="116"/>
    </row>
    <row r="40" spans="1:25" ht="12.75">
      <c r="A40" s="116"/>
      <c r="B40" s="116"/>
      <c r="C40" s="116"/>
      <c r="D40" s="116"/>
      <c r="E40" s="116"/>
      <c r="F40" s="74"/>
      <c r="G40" s="60"/>
      <c r="H40" s="78"/>
      <c r="I40" s="66"/>
      <c r="K40" s="74"/>
      <c r="L40" s="60"/>
      <c r="M40" s="78"/>
      <c r="N40" s="66"/>
      <c r="P40" s="141"/>
      <c r="Q40" s="150"/>
      <c r="R40" s="42"/>
      <c r="S40" s="66"/>
      <c r="T40" s="128"/>
      <c r="U40" s="141"/>
      <c r="V40" s="150"/>
      <c r="W40" s="78"/>
      <c r="X40" s="66"/>
      <c r="Y40" s="116"/>
    </row>
    <row r="41" spans="1:25" ht="12.75">
      <c r="A41" s="116"/>
      <c r="B41" s="116" t="s">
        <v>31</v>
      </c>
      <c r="C41" s="116" t="s">
        <v>39</v>
      </c>
      <c r="D41" s="116"/>
      <c r="E41" s="116"/>
      <c r="F41" s="74"/>
      <c r="G41" s="78" t="s">
        <v>27</v>
      </c>
      <c r="H41" s="7" t="s">
        <v>28</v>
      </c>
      <c r="I41" s="82" t="s">
        <v>27</v>
      </c>
      <c r="K41" s="74">
        <v>-15921</v>
      </c>
      <c r="L41" s="78" t="s">
        <v>27</v>
      </c>
      <c r="M41" s="78" t="s">
        <v>28</v>
      </c>
      <c r="N41" s="82" t="s">
        <v>27</v>
      </c>
      <c r="P41" s="141">
        <f>U41-K41</f>
        <v>-4749</v>
      </c>
      <c r="Q41" s="150" t="s">
        <v>27</v>
      </c>
      <c r="R41" s="42">
        <f>W41-M41</f>
        <v>0</v>
      </c>
      <c r="S41" s="82" t="s">
        <v>27</v>
      </c>
      <c r="T41" s="128"/>
      <c r="U41" s="141">
        <f>-17999-2671</f>
        <v>-20670</v>
      </c>
      <c r="V41" s="150">
        <v>-27857</v>
      </c>
      <c r="W41" s="78" t="s">
        <v>28</v>
      </c>
      <c r="X41" s="82" t="s">
        <v>27</v>
      </c>
      <c r="Y41" s="116"/>
    </row>
    <row r="42" spans="1:25" ht="12.75">
      <c r="A42" s="116"/>
      <c r="B42" s="116"/>
      <c r="C42" s="116"/>
      <c r="D42" s="116"/>
      <c r="E42" s="116"/>
      <c r="F42" s="74"/>
      <c r="G42" s="60"/>
      <c r="H42" s="78"/>
      <c r="I42" s="66"/>
      <c r="K42" s="74"/>
      <c r="L42" s="60"/>
      <c r="M42" s="78"/>
      <c r="N42" s="66"/>
      <c r="P42" s="141"/>
      <c r="Q42" s="150"/>
      <c r="R42" s="42"/>
      <c r="S42" s="66"/>
      <c r="T42" s="128"/>
      <c r="U42" s="141"/>
      <c r="V42" s="150"/>
      <c r="W42" s="78"/>
      <c r="X42" s="66"/>
      <c r="Y42" s="116"/>
    </row>
    <row r="43" spans="1:25" ht="12.75">
      <c r="A43" s="116"/>
      <c r="B43" s="116" t="s">
        <v>40</v>
      </c>
      <c r="C43" s="116" t="s">
        <v>41</v>
      </c>
      <c r="D43" s="116"/>
      <c r="E43" s="116"/>
      <c r="F43" s="74">
        <v>2470</v>
      </c>
      <c r="G43" s="78" t="s">
        <v>27</v>
      </c>
      <c r="H43" s="78">
        <v>981</v>
      </c>
      <c r="I43" s="82" t="s">
        <v>27</v>
      </c>
      <c r="K43" s="74">
        <v>2470</v>
      </c>
      <c r="L43" s="78" t="s">
        <v>27</v>
      </c>
      <c r="M43" s="78">
        <v>-5950</v>
      </c>
      <c r="N43" s="82" t="s">
        <v>27</v>
      </c>
      <c r="P43" s="141">
        <f>U43-K43</f>
        <v>345</v>
      </c>
      <c r="Q43" s="150" t="s">
        <v>27</v>
      </c>
      <c r="R43" s="42">
        <f>W43-M43</f>
        <v>1</v>
      </c>
      <c r="S43" s="82" t="s">
        <v>27</v>
      </c>
      <c r="T43" s="128"/>
      <c r="U43" s="141">
        <v>2815</v>
      </c>
      <c r="V43" s="150" t="s">
        <v>28</v>
      </c>
      <c r="W43" s="78">
        <v>-5949</v>
      </c>
      <c r="X43" s="82" t="s">
        <v>27</v>
      </c>
      <c r="Y43" s="116"/>
    </row>
    <row r="44" spans="1:25" ht="12.75">
      <c r="A44" s="116"/>
      <c r="B44" s="116"/>
      <c r="C44" s="116"/>
      <c r="D44" s="116"/>
      <c r="E44" s="116"/>
      <c r="F44" s="74"/>
      <c r="G44" s="60"/>
      <c r="H44" s="78"/>
      <c r="I44" s="66"/>
      <c r="K44" s="74"/>
      <c r="L44" s="60"/>
      <c r="M44" s="78"/>
      <c r="N44" s="66"/>
      <c r="P44" s="141"/>
      <c r="Q44" s="150"/>
      <c r="R44" s="42"/>
      <c r="S44" s="66"/>
      <c r="T44" s="128"/>
      <c r="U44" s="141"/>
      <c r="V44" s="150"/>
      <c r="W44" s="78"/>
      <c r="X44" s="66"/>
      <c r="Y44" s="116"/>
    </row>
    <row r="45" spans="1:25" ht="12.75">
      <c r="A45" s="116"/>
      <c r="B45" s="116" t="s">
        <v>42</v>
      </c>
      <c r="C45" s="116" t="s">
        <v>43</v>
      </c>
      <c r="D45" s="116"/>
      <c r="E45" s="116"/>
      <c r="F45" s="74">
        <f>SUM(F34:F43)</f>
        <v>-10880</v>
      </c>
      <c r="G45" s="78" t="s">
        <v>27</v>
      </c>
      <c r="H45" s="78">
        <f>SUM(H34:H43)</f>
        <v>919</v>
      </c>
      <c r="I45" s="82" t="s">
        <v>27</v>
      </c>
      <c r="K45" s="74">
        <f>SUM(K34:K43)</f>
        <v>-55488</v>
      </c>
      <c r="L45" s="78" t="s">
        <v>27</v>
      </c>
      <c r="M45" s="78">
        <f>SUM(M34:M43)</f>
        <v>-5600</v>
      </c>
      <c r="N45" s="82" t="s">
        <v>27</v>
      </c>
      <c r="P45" s="141">
        <f>SUM(P34:P43)</f>
        <v>-35952</v>
      </c>
      <c r="Q45" s="150" t="s">
        <v>27</v>
      </c>
      <c r="R45" s="42">
        <f>SUM(R34:R43)</f>
        <v>917</v>
      </c>
      <c r="S45" s="82" t="s">
        <v>27</v>
      </c>
      <c r="T45" s="128"/>
      <c r="U45" s="141">
        <f>SUM(U34:U43)</f>
        <v>-91440</v>
      </c>
      <c r="V45" s="150">
        <f>SUM(V34:V43)</f>
        <v>-87104</v>
      </c>
      <c r="W45" s="78">
        <f>SUM(W34:W43)</f>
        <v>-4683</v>
      </c>
      <c r="X45" s="82" t="s">
        <v>27</v>
      </c>
      <c r="Y45" s="116"/>
    </row>
    <row r="46" spans="1:25" ht="12.75">
      <c r="A46" s="116"/>
      <c r="B46" s="116"/>
      <c r="C46" s="116" t="s">
        <v>35</v>
      </c>
      <c r="D46" s="116"/>
      <c r="E46" s="116"/>
      <c r="F46" s="74"/>
      <c r="G46" s="60"/>
      <c r="H46" s="78"/>
      <c r="I46" s="66"/>
      <c r="K46" s="74"/>
      <c r="L46" s="60"/>
      <c r="M46" s="78"/>
      <c r="N46" s="66"/>
      <c r="P46" s="141"/>
      <c r="Q46" s="150"/>
      <c r="R46" s="42"/>
      <c r="S46" s="66"/>
      <c r="T46" s="128"/>
      <c r="U46" s="141"/>
      <c r="V46" s="150"/>
      <c r="W46" s="78"/>
      <c r="X46" s="66"/>
      <c r="Y46" s="116"/>
    </row>
    <row r="47" spans="1:25" ht="12.75">
      <c r="A47" s="116"/>
      <c r="B47" s="116"/>
      <c r="C47" s="116" t="s">
        <v>44</v>
      </c>
      <c r="D47" s="116"/>
      <c r="E47" s="116"/>
      <c r="F47" s="74"/>
      <c r="G47" s="60"/>
      <c r="H47" s="78"/>
      <c r="I47" s="66"/>
      <c r="K47" s="74"/>
      <c r="L47" s="60"/>
      <c r="M47" s="78"/>
      <c r="N47" s="66"/>
      <c r="P47" s="141"/>
      <c r="Q47" s="150"/>
      <c r="R47" s="42"/>
      <c r="S47" s="66"/>
      <c r="T47" s="128"/>
      <c r="U47" s="141"/>
      <c r="V47" s="150"/>
      <c r="W47" s="78"/>
      <c r="X47" s="66"/>
      <c r="Y47" s="116"/>
    </row>
    <row r="48" spans="1:25" ht="12.75">
      <c r="A48" s="116"/>
      <c r="B48" s="116"/>
      <c r="C48" s="116" t="s">
        <v>45</v>
      </c>
      <c r="D48" s="116"/>
      <c r="E48" s="116"/>
      <c r="F48" s="74"/>
      <c r="G48" s="60"/>
      <c r="H48" s="78"/>
      <c r="I48" s="66"/>
      <c r="K48" s="74"/>
      <c r="L48" s="60"/>
      <c r="M48" s="78"/>
      <c r="N48" s="66"/>
      <c r="P48" s="141"/>
      <c r="Q48" s="150"/>
      <c r="R48" s="42"/>
      <c r="S48" s="66"/>
      <c r="T48" s="128"/>
      <c r="U48" s="141"/>
      <c r="V48" s="150"/>
      <c r="W48" s="78"/>
      <c r="X48" s="66"/>
      <c r="Y48" s="116"/>
    </row>
    <row r="49" spans="1:25" ht="12.75">
      <c r="A49" s="116"/>
      <c r="B49" s="116"/>
      <c r="C49" s="116"/>
      <c r="D49" s="116"/>
      <c r="E49" s="116"/>
      <c r="F49" s="74"/>
      <c r="G49" s="60"/>
      <c r="H49" s="78"/>
      <c r="I49" s="66"/>
      <c r="K49" s="74"/>
      <c r="L49" s="60"/>
      <c r="M49" s="78"/>
      <c r="N49" s="66"/>
      <c r="P49" s="141"/>
      <c r="Q49" s="150"/>
      <c r="R49" s="42"/>
      <c r="S49" s="66"/>
      <c r="T49" s="128"/>
      <c r="U49" s="141"/>
      <c r="V49" s="150"/>
      <c r="W49" s="78"/>
      <c r="X49" s="66"/>
      <c r="Y49" s="116"/>
    </row>
    <row r="50" spans="1:25" ht="12.75">
      <c r="A50" s="116"/>
      <c r="B50" s="116" t="s">
        <v>46</v>
      </c>
      <c r="C50" s="116" t="s">
        <v>47</v>
      </c>
      <c r="D50" s="116"/>
      <c r="E50" s="116"/>
      <c r="F50" s="74">
        <v>-2535</v>
      </c>
      <c r="G50" s="78" t="s">
        <v>27</v>
      </c>
      <c r="H50" s="7" t="s">
        <v>28</v>
      </c>
      <c r="I50" s="82" t="s">
        <v>27</v>
      </c>
      <c r="K50" s="74">
        <v>-4548</v>
      </c>
      <c r="L50" s="78" t="s">
        <v>27</v>
      </c>
      <c r="M50" s="78" t="s">
        <v>28</v>
      </c>
      <c r="N50" s="82" t="s">
        <v>27</v>
      </c>
      <c r="P50" s="141" t="s">
        <v>28</v>
      </c>
      <c r="Q50" s="150" t="s">
        <v>27</v>
      </c>
      <c r="R50" s="42">
        <f>W50-M50</f>
        <v>0</v>
      </c>
      <c r="S50" s="82" t="s">
        <v>27</v>
      </c>
      <c r="T50" s="128"/>
      <c r="U50" s="141">
        <v>-4548</v>
      </c>
      <c r="V50" s="150" t="s">
        <v>28</v>
      </c>
      <c r="W50" s="78" t="s">
        <v>28</v>
      </c>
      <c r="X50" s="82" t="s">
        <v>27</v>
      </c>
      <c r="Y50" s="116"/>
    </row>
    <row r="51" spans="1:25" ht="12.75">
      <c r="A51" s="116"/>
      <c r="B51" s="116"/>
      <c r="C51" s="116"/>
      <c r="D51" s="116"/>
      <c r="E51" s="116"/>
      <c r="F51" s="74"/>
      <c r="G51" s="60"/>
      <c r="H51" s="78"/>
      <c r="I51" s="66"/>
      <c r="K51" s="74"/>
      <c r="L51" s="60"/>
      <c r="M51" s="78"/>
      <c r="N51" s="66"/>
      <c r="P51" s="141"/>
      <c r="Q51" s="150"/>
      <c r="R51" s="42"/>
      <c r="S51" s="66"/>
      <c r="T51" s="128"/>
      <c r="U51" s="141"/>
      <c r="V51" s="150"/>
      <c r="W51" s="78"/>
      <c r="X51" s="66"/>
      <c r="Y51" s="116"/>
    </row>
    <row r="52" spans="1:25" ht="12.75">
      <c r="A52" s="116"/>
      <c r="B52" s="116" t="s">
        <v>48</v>
      </c>
      <c r="C52" s="116" t="s">
        <v>49</v>
      </c>
      <c r="D52" s="116"/>
      <c r="E52" s="116"/>
      <c r="F52" s="74">
        <f>SUM(F45:F50)</f>
        <v>-13415</v>
      </c>
      <c r="G52" s="78" t="s">
        <v>27</v>
      </c>
      <c r="H52" s="78">
        <f>SUM(H45:H50)</f>
        <v>919</v>
      </c>
      <c r="I52" s="82" t="s">
        <v>27</v>
      </c>
      <c r="K52" s="74">
        <f>SUM(K45:K50)</f>
        <v>-60036</v>
      </c>
      <c r="L52" s="78" t="s">
        <v>27</v>
      </c>
      <c r="M52" s="78">
        <f>SUM(M45:M50)</f>
        <v>-5600</v>
      </c>
      <c r="N52" s="82" t="s">
        <v>27</v>
      </c>
      <c r="P52" s="141">
        <f>SUM(P45:P50)</f>
        <v>-35952</v>
      </c>
      <c r="Q52" s="150" t="s">
        <v>27</v>
      </c>
      <c r="R52" s="42">
        <f>SUM(R45:R50)</f>
        <v>917</v>
      </c>
      <c r="S52" s="82" t="s">
        <v>27</v>
      </c>
      <c r="T52" s="128"/>
      <c r="U52" s="141">
        <f>SUM(U45:U50)</f>
        <v>-95988</v>
      </c>
      <c r="V52" s="150">
        <f>SUM(V45:V50)</f>
        <v>-87104</v>
      </c>
      <c r="W52" s="78">
        <f>SUM(W45:W50)</f>
        <v>-4683</v>
      </c>
      <c r="X52" s="82" t="s">
        <v>27</v>
      </c>
      <c r="Y52" s="116"/>
    </row>
    <row r="53" spans="1:25" ht="12.75">
      <c r="A53" s="116"/>
      <c r="B53" s="116"/>
      <c r="C53" s="116" t="s">
        <v>45</v>
      </c>
      <c r="D53" s="116"/>
      <c r="E53" s="116"/>
      <c r="F53" s="74"/>
      <c r="G53" s="60"/>
      <c r="H53" s="78"/>
      <c r="I53" s="66"/>
      <c r="K53" s="74"/>
      <c r="L53" s="60"/>
      <c r="M53" s="78"/>
      <c r="N53" s="66"/>
      <c r="P53" s="141"/>
      <c r="Q53" s="150"/>
      <c r="R53" s="42"/>
      <c r="S53" s="66"/>
      <c r="T53" s="128"/>
      <c r="U53" s="141"/>
      <c r="V53" s="150"/>
      <c r="W53" s="78"/>
      <c r="X53" s="66"/>
      <c r="Y53" s="116"/>
    </row>
    <row r="54" spans="1:25" ht="12.75">
      <c r="A54" s="116"/>
      <c r="B54" s="116"/>
      <c r="C54" s="116"/>
      <c r="D54" s="116"/>
      <c r="E54" s="116"/>
      <c r="F54" s="74"/>
      <c r="G54" s="60"/>
      <c r="H54" s="78"/>
      <c r="I54" s="66"/>
      <c r="K54" s="74"/>
      <c r="L54" s="60"/>
      <c r="M54" s="78"/>
      <c r="N54" s="66"/>
      <c r="P54" s="141"/>
      <c r="Q54" s="150"/>
      <c r="R54" s="42"/>
      <c r="S54" s="66"/>
      <c r="T54" s="128"/>
      <c r="U54" s="141"/>
      <c r="V54" s="150"/>
      <c r="W54" s="78"/>
      <c r="X54" s="66"/>
      <c r="Y54" s="116"/>
    </row>
    <row r="55" spans="1:25" ht="12.75">
      <c r="A55" s="116"/>
      <c r="B55" s="116" t="s">
        <v>50</v>
      </c>
      <c r="C55" s="116" t="s">
        <v>51</v>
      </c>
      <c r="D55" s="116"/>
      <c r="E55" s="116"/>
      <c r="F55" s="74">
        <v>710</v>
      </c>
      <c r="G55" s="78" t="s">
        <v>27</v>
      </c>
      <c r="H55" s="7" t="s">
        <v>28</v>
      </c>
      <c r="I55" s="82" t="s">
        <v>27</v>
      </c>
      <c r="K55" s="74">
        <v>6682</v>
      </c>
      <c r="L55" s="78" t="s">
        <v>27</v>
      </c>
      <c r="M55" s="78" t="s">
        <v>28</v>
      </c>
      <c r="N55" s="82" t="s">
        <v>27</v>
      </c>
      <c r="P55" s="141" t="s">
        <v>28</v>
      </c>
      <c r="Q55" s="150" t="s">
        <v>27</v>
      </c>
      <c r="R55" s="65" t="s">
        <v>28</v>
      </c>
      <c r="S55" s="82" t="s">
        <v>27</v>
      </c>
      <c r="T55" s="128"/>
      <c r="U55" s="141">
        <v>6682</v>
      </c>
      <c r="V55" s="150">
        <v>702</v>
      </c>
      <c r="W55" s="78" t="s">
        <v>28</v>
      </c>
      <c r="X55" s="82" t="s">
        <v>27</v>
      </c>
      <c r="Y55" s="116"/>
    </row>
    <row r="56" spans="1:25" ht="12.75">
      <c r="A56" s="116"/>
      <c r="B56" s="116"/>
      <c r="C56" s="116"/>
      <c r="D56" s="116"/>
      <c r="E56" s="116"/>
      <c r="F56" s="74"/>
      <c r="G56" s="60"/>
      <c r="H56" s="78"/>
      <c r="I56" s="66"/>
      <c r="K56" s="74"/>
      <c r="L56" s="60"/>
      <c r="M56" s="78"/>
      <c r="N56" s="66"/>
      <c r="P56" s="141"/>
      <c r="Q56" s="150"/>
      <c r="R56" s="42"/>
      <c r="S56" s="66"/>
      <c r="T56" s="128"/>
      <c r="U56" s="141"/>
      <c r="V56" s="150"/>
      <c r="W56" s="78"/>
      <c r="X56" s="66"/>
      <c r="Y56" s="116"/>
    </row>
    <row r="57" spans="1:25" ht="12.75">
      <c r="A57" s="116"/>
      <c r="B57" s="116" t="s">
        <v>52</v>
      </c>
      <c r="C57" s="116" t="s">
        <v>52</v>
      </c>
      <c r="D57" s="116" t="s">
        <v>53</v>
      </c>
      <c r="E57" s="116"/>
      <c r="F57" s="74">
        <f>SUM(F52:F56)</f>
        <v>-12705</v>
      </c>
      <c r="G57" s="78" t="s">
        <v>27</v>
      </c>
      <c r="H57" s="78">
        <f>SUM(H52:H56)</f>
        <v>919</v>
      </c>
      <c r="I57" s="82" t="s">
        <v>27</v>
      </c>
      <c r="K57" s="74">
        <f>SUM(K52:K56)</f>
        <v>-53354</v>
      </c>
      <c r="L57" s="78" t="s">
        <v>27</v>
      </c>
      <c r="M57" s="78">
        <f>SUM(M52:M56)</f>
        <v>-5600</v>
      </c>
      <c r="N57" s="82" t="s">
        <v>27</v>
      </c>
      <c r="P57" s="141">
        <f>SUM(P52:P56)</f>
        <v>-35952</v>
      </c>
      <c r="Q57" s="150" t="s">
        <v>27</v>
      </c>
      <c r="R57" s="42">
        <f>SUM(R52:R56)</f>
        <v>917</v>
      </c>
      <c r="S57" s="82" t="s">
        <v>27</v>
      </c>
      <c r="T57" s="128"/>
      <c r="U57" s="141">
        <f>SUM(U52:U56)</f>
        <v>-89306</v>
      </c>
      <c r="V57" s="150">
        <f>SUM(V52:V56)</f>
        <v>-86402</v>
      </c>
      <c r="W57" s="78">
        <f>SUM(W52:W56)</f>
        <v>-4683</v>
      </c>
      <c r="X57" s="82" t="s">
        <v>27</v>
      </c>
      <c r="Y57" s="116"/>
    </row>
    <row r="58" spans="1:25" ht="12.75">
      <c r="A58" s="116"/>
      <c r="B58" s="116"/>
      <c r="C58" s="116"/>
      <c r="D58" s="116" t="s">
        <v>54</v>
      </c>
      <c r="E58" s="116"/>
      <c r="F58" s="74"/>
      <c r="G58" s="60"/>
      <c r="H58" s="78"/>
      <c r="I58" s="66"/>
      <c r="K58" s="74"/>
      <c r="L58" s="60"/>
      <c r="M58" s="78"/>
      <c r="N58" s="66"/>
      <c r="P58" s="141"/>
      <c r="Q58" s="150"/>
      <c r="R58" s="42"/>
      <c r="S58" s="66"/>
      <c r="T58" s="128"/>
      <c r="U58" s="141"/>
      <c r="V58" s="150"/>
      <c r="W58" s="78"/>
      <c r="X58" s="66"/>
      <c r="Y58" s="116"/>
    </row>
    <row r="59" spans="1:25" ht="12.75">
      <c r="A59" s="116"/>
      <c r="B59" s="116"/>
      <c r="C59" s="116" t="s">
        <v>55</v>
      </c>
      <c r="D59" s="116" t="s">
        <v>56</v>
      </c>
      <c r="E59" s="116"/>
      <c r="F59" s="74">
        <v>206</v>
      </c>
      <c r="G59" s="78" t="s">
        <v>27</v>
      </c>
      <c r="H59" s="7" t="s">
        <v>28</v>
      </c>
      <c r="I59" s="82" t="s">
        <v>27</v>
      </c>
      <c r="K59" s="74">
        <v>245</v>
      </c>
      <c r="L59" s="78" t="s">
        <v>27</v>
      </c>
      <c r="M59" s="78" t="s">
        <v>28</v>
      </c>
      <c r="N59" s="82" t="s">
        <v>27</v>
      </c>
      <c r="P59" s="141" t="s">
        <v>28</v>
      </c>
      <c r="Q59" s="150" t="s">
        <v>27</v>
      </c>
      <c r="R59" s="65" t="s">
        <v>28</v>
      </c>
      <c r="S59" s="82" t="s">
        <v>27</v>
      </c>
      <c r="T59" s="128"/>
      <c r="U59" s="141">
        <v>245</v>
      </c>
      <c r="V59" s="150">
        <v>756</v>
      </c>
      <c r="W59" s="78" t="s">
        <v>28</v>
      </c>
      <c r="X59" s="82" t="s">
        <v>27</v>
      </c>
      <c r="Y59" s="116"/>
    </row>
    <row r="60" spans="1:25" ht="12.75">
      <c r="A60" s="116"/>
      <c r="B60" s="116"/>
      <c r="C60" s="116"/>
      <c r="D60" s="116"/>
      <c r="E60" s="116"/>
      <c r="F60" s="74"/>
      <c r="G60" s="60"/>
      <c r="H60" s="78"/>
      <c r="I60" s="66"/>
      <c r="K60" s="74"/>
      <c r="L60" s="60"/>
      <c r="M60" s="78"/>
      <c r="N60" s="66"/>
      <c r="P60" s="141"/>
      <c r="Q60" s="150"/>
      <c r="R60" s="42"/>
      <c r="S60" s="66"/>
      <c r="T60" s="128"/>
      <c r="U60" s="141"/>
      <c r="V60" s="150"/>
      <c r="W60" s="78"/>
      <c r="X60" s="66"/>
      <c r="Y60" s="116"/>
    </row>
    <row r="61" spans="1:25" ht="12.75">
      <c r="A61" s="116"/>
      <c r="B61" s="116" t="s">
        <v>57</v>
      </c>
      <c r="C61" s="116" t="s">
        <v>58</v>
      </c>
      <c r="D61" s="116"/>
      <c r="E61" s="116"/>
      <c r="F61" s="74">
        <f>SUM(F57:F60)</f>
        <v>-12499</v>
      </c>
      <c r="G61" s="78" t="s">
        <v>27</v>
      </c>
      <c r="H61" s="78">
        <f>SUM(H57:H60)</f>
        <v>919</v>
      </c>
      <c r="I61" s="82" t="s">
        <v>27</v>
      </c>
      <c r="K61" s="74">
        <f>SUM(K57:K60)</f>
        <v>-53109</v>
      </c>
      <c r="L61" s="78" t="s">
        <v>27</v>
      </c>
      <c r="M61" s="78">
        <f>SUM(M57:M60)</f>
        <v>-5600</v>
      </c>
      <c r="N61" s="82" t="s">
        <v>27</v>
      </c>
      <c r="P61" s="141">
        <f>SUM(P57:P60)</f>
        <v>-35952</v>
      </c>
      <c r="Q61" s="150" t="s">
        <v>27</v>
      </c>
      <c r="R61" s="42">
        <f>SUM(R57:R60)</f>
        <v>917</v>
      </c>
      <c r="S61" s="82" t="s">
        <v>27</v>
      </c>
      <c r="T61" s="128"/>
      <c r="U61" s="141">
        <f>SUM(U57:U60)</f>
        <v>-89061</v>
      </c>
      <c r="V61" s="150">
        <f>SUM(V57:V60)</f>
        <v>-85646</v>
      </c>
      <c r="W61" s="78">
        <f>SUM(W57:W60)</f>
        <v>-4683</v>
      </c>
      <c r="X61" s="82" t="s">
        <v>27</v>
      </c>
      <c r="Y61" s="116"/>
    </row>
    <row r="62" spans="1:25" ht="12.75">
      <c r="A62" s="116"/>
      <c r="B62" s="116"/>
      <c r="C62" s="116" t="s">
        <v>59</v>
      </c>
      <c r="D62" s="116"/>
      <c r="E62" s="116"/>
      <c r="F62" s="74"/>
      <c r="G62" s="60"/>
      <c r="H62" s="78"/>
      <c r="I62" s="66"/>
      <c r="K62" s="74"/>
      <c r="L62" s="60"/>
      <c r="M62" s="78"/>
      <c r="N62" s="66"/>
      <c r="P62" s="141"/>
      <c r="Q62" s="150"/>
      <c r="R62" s="42"/>
      <c r="S62" s="66"/>
      <c r="T62" s="128"/>
      <c r="U62" s="141"/>
      <c r="V62" s="150"/>
      <c r="W62" s="78"/>
      <c r="X62" s="66"/>
      <c r="Y62" s="116"/>
    </row>
    <row r="63" spans="1:25" ht="12.75">
      <c r="A63" s="116"/>
      <c r="B63" s="116"/>
      <c r="C63" s="116"/>
      <c r="D63" s="116"/>
      <c r="E63" s="116"/>
      <c r="F63" s="74"/>
      <c r="G63" s="60"/>
      <c r="H63" s="78"/>
      <c r="I63" s="66"/>
      <c r="K63" s="74"/>
      <c r="L63" s="60"/>
      <c r="M63" s="78"/>
      <c r="N63" s="66"/>
      <c r="P63" s="141"/>
      <c r="Q63" s="150"/>
      <c r="R63" s="42"/>
      <c r="S63" s="66"/>
      <c r="T63" s="128"/>
      <c r="U63" s="141"/>
      <c r="V63" s="150"/>
      <c r="W63" s="78"/>
      <c r="X63" s="66"/>
      <c r="Y63" s="116"/>
    </row>
    <row r="64" spans="1:25" ht="12.75">
      <c r="A64" s="116"/>
      <c r="B64" s="116" t="s">
        <v>60</v>
      </c>
      <c r="C64" s="116" t="s">
        <v>52</v>
      </c>
      <c r="D64" s="116" t="s">
        <v>61</v>
      </c>
      <c r="E64" s="116"/>
      <c r="F64" s="74" t="s">
        <v>28</v>
      </c>
      <c r="G64" s="78" t="s">
        <v>27</v>
      </c>
      <c r="H64" s="7" t="s">
        <v>28</v>
      </c>
      <c r="I64" s="82" t="s">
        <v>27</v>
      </c>
      <c r="K64" s="13" t="s">
        <v>28</v>
      </c>
      <c r="L64" s="78" t="s">
        <v>27</v>
      </c>
      <c r="M64" s="78" t="s">
        <v>28</v>
      </c>
      <c r="N64" s="82" t="s">
        <v>27</v>
      </c>
      <c r="P64" s="141" t="s">
        <v>28</v>
      </c>
      <c r="Q64" s="150" t="s">
        <v>27</v>
      </c>
      <c r="R64" s="65" t="s">
        <v>28</v>
      </c>
      <c r="S64" s="82" t="s">
        <v>27</v>
      </c>
      <c r="T64" s="128"/>
      <c r="U64" s="141" t="s">
        <v>28</v>
      </c>
      <c r="V64" s="150" t="s">
        <v>28</v>
      </c>
      <c r="W64" s="78" t="s">
        <v>28</v>
      </c>
      <c r="X64" s="82" t="s">
        <v>27</v>
      </c>
      <c r="Y64" s="116"/>
    </row>
    <row r="65" spans="1:25" ht="12.75">
      <c r="A65" s="116"/>
      <c r="B65" s="116"/>
      <c r="C65" s="116" t="s">
        <v>55</v>
      </c>
      <c r="D65" s="116" t="s">
        <v>62</v>
      </c>
      <c r="E65" s="116"/>
      <c r="F65" s="74" t="s">
        <v>28</v>
      </c>
      <c r="G65" s="78" t="s">
        <v>27</v>
      </c>
      <c r="H65" s="7" t="s">
        <v>28</v>
      </c>
      <c r="I65" s="82" t="s">
        <v>27</v>
      </c>
      <c r="K65" s="13" t="s">
        <v>28</v>
      </c>
      <c r="L65" s="78" t="s">
        <v>27</v>
      </c>
      <c r="M65" s="78" t="s">
        <v>28</v>
      </c>
      <c r="N65" s="82" t="s">
        <v>27</v>
      </c>
      <c r="P65" s="141" t="s">
        <v>28</v>
      </c>
      <c r="Q65" s="150" t="s">
        <v>27</v>
      </c>
      <c r="R65" s="65" t="s">
        <v>28</v>
      </c>
      <c r="S65" s="82" t="s">
        <v>27</v>
      </c>
      <c r="T65" s="128"/>
      <c r="U65" s="141" t="s">
        <v>28</v>
      </c>
      <c r="V65" s="150" t="s">
        <v>28</v>
      </c>
      <c r="W65" s="78" t="s">
        <v>28</v>
      </c>
      <c r="X65" s="82" t="s">
        <v>27</v>
      </c>
      <c r="Y65" s="116"/>
    </row>
    <row r="66" spans="1:25" ht="12.75">
      <c r="A66" s="116"/>
      <c r="B66" s="116"/>
      <c r="C66" s="116" t="s">
        <v>63</v>
      </c>
      <c r="D66" s="116" t="s">
        <v>64</v>
      </c>
      <c r="E66" s="116"/>
      <c r="F66" s="74" t="s">
        <v>28</v>
      </c>
      <c r="G66" s="78" t="s">
        <v>27</v>
      </c>
      <c r="H66" s="7" t="s">
        <v>28</v>
      </c>
      <c r="I66" s="82" t="s">
        <v>27</v>
      </c>
      <c r="K66" s="13" t="s">
        <v>28</v>
      </c>
      <c r="L66" s="78" t="s">
        <v>27</v>
      </c>
      <c r="M66" s="78" t="s">
        <v>28</v>
      </c>
      <c r="N66" s="82" t="s">
        <v>27</v>
      </c>
      <c r="P66" s="141" t="s">
        <v>28</v>
      </c>
      <c r="Q66" s="150" t="s">
        <v>27</v>
      </c>
      <c r="R66" s="65" t="s">
        <v>28</v>
      </c>
      <c r="S66" s="82" t="s">
        <v>27</v>
      </c>
      <c r="T66" s="128"/>
      <c r="U66" s="141" t="s">
        <v>28</v>
      </c>
      <c r="V66" s="150" t="s">
        <v>28</v>
      </c>
      <c r="W66" s="78" t="s">
        <v>28</v>
      </c>
      <c r="X66" s="82" t="s">
        <v>27</v>
      </c>
      <c r="Y66" s="116"/>
    </row>
    <row r="67" spans="1:25" ht="12.75">
      <c r="A67" s="116"/>
      <c r="B67" s="116"/>
      <c r="C67" s="116"/>
      <c r="D67" s="116" t="s">
        <v>59</v>
      </c>
      <c r="E67" s="116"/>
      <c r="F67" s="74"/>
      <c r="G67" s="60"/>
      <c r="H67" s="78"/>
      <c r="I67" s="66"/>
      <c r="K67" s="74"/>
      <c r="L67" s="60"/>
      <c r="M67" s="78"/>
      <c r="N67" s="66"/>
      <c r="P67" s="141"/>
      <c r="Q67" s="150"/>
      <c r="R67" s="42"/>
      <c r="S67" s="66"/>
      <c r="T67" s="128"/>
      <c r="U67" s="141"/>
      <c r="V67" s="150"/>
      <c r="W67" s="78"/>
      <c r="X67" s="66"/>
      <c r="Y67" s="116"/>
    </row>
    <row r="68" spans="1:25" ht="12.75">
      <c r="A68" s="116"/>
      <c r="B68" s="116"/>
      <c r="C68" s="116"/>
      <c r="D68" s="116"/>
      <c r="E68" s="116"/>
      <c r="F68" s="74"/>
      <c r="G68" s="60"/>
      <c r="H68" s="78"/>
      <c r="I68" s="66"/>
      <c r="K68" s="74"/>
      <c r="L68" s="60"/>
      <c r="M68" s="78"/>
      <c r="N68" s="66"/>
      <c r="P68" s="141"/>
      <c r="Q68" s="150"/>
      <c r="R68" s="42"/>
      <c r="S68" s="66"/>
      <c r="T68" s="128"/>
      <c r="U68" s="141"/>
      <c r="V68" s="150"/>
      <c r="W68" s="78"/>
      <c r="X68" s="66"/>
      <c r="Y68" s="116"/>
    </row>
    <row r="69" spans="1:25" ht="12.75">
      <c r="A69" s="116"/>
      <c r="B69" s="116" t="s">
        <v>65</v>
      </c>
      <c r="C69" s="116" t="s">
        <v>66</v>
      </c>
      <c r="D69" s="116"/>
      <c r="E69" s="116"/>
      <c r="F69" s="74">
        <f>SUM(F61:F68)</f>
        <v>-12499</v>
      </c>
      <c r="G69" s="78" t="s">
        <v>27</v>
      </c>
      <c r="H69" s="78">
        <f>SUM(H61:H67)</f>
        <v>919</v>
      </c>
      <c r="I69" s="82" t="s">
        <v>27</v>
      </c>
      <c r="K69" s="74">
        <f>SUM(K61:K67)</f>
        <v>-53109</v>
      </c>
      <c r="L69" s="78" t="s">
        <v>27</v>
      </c>
      <c r="M69" s="78">
        <f>SUM(M61:M68)</f>
        <v>-5600</v>
      </c>
      <c r="N69" s="82" t="s">
        <v>27</v>
      </c>
      <c r="P69" s="141">
        <f>SUM(P61:P68)</f>
        <v>-35952</v>
      </c>
      <c r="Q69" s="150" t="s">
        <v>27</v>
      </c>
      <c r="R69" s="42">
        <f>SUM(R61:R67)</f>
        <v>917</v>
      </c>
      <c r="S69" s="82" t="s">
        <v>27</v>
      </c>
      <c r="T69" s="128"/>
      <c r="U69" s="141">
        <f>SUM(U61:U67)</f>
        <v>-89061</v>
      </c>
      <c r="V69" s="150">
        <f>SUM(V61:V67)</f>
        <v>-85646</v>
      </c>
      <c r="W69" s="78">
        <f>SUM(W61:W68)</f>
        <v>-4683</v>
      </c>
      <c r="X69" s="82" t="s">
        <v>27</v>
      </c>
      <c r="Y69" s="116"/>
    </row>
    <row r="70" spans="1:25" ht="12.75">
      <c r="A70" s="116"/>
      <c r="B70" s="116"/>
      <c r="C70" s="116" t="s">
        <v>67</v>
      </c>
      <c r="D70" s="116"/>
      <c r="E70" s="116"/>
      <c r="F70" s="74"/>
      <c r="G70" s="60"/>
      <c r="H70" s="78"/>
      <c r="I70" s="66"/>
      <c r="K70" s="74"/>
      <c r="L70" s="60"/>
      <c r="M70" s="78"/>
      <c r="N70" s="66"/>
      <c r="P70" s="141"/>
      <c r="Q70" s="150"/>
      <c r="R70" s="42"/>
      <c r="S70" s="66"/>
      <c r="T70" s="128"/>
      <c r="U70" s="141"/>
      <c r="V70" s="150"/>
      <c r="W70" s="78"/>
      <c r="X70" s="66"/>
      <c r="Y70" s="116"/>
    </row>
    <row r="71" spans="1:25" ht="12.75">
      <c r="A71" s="116"/>
      <c r="B71" s="116"/>
      <c r="C71" s="116"/>
      <c r="D71" s="116"/>
      <c r="E71" s="116"/>
      <c r="F71" s="74"/>
      <c r="G71" s="60"/>
      <c r="H71" s="78"/>
      <c r="I71" s="66"/>
      <c r="K71" s="74"/>
      <c r="L71" s="60"/>
      <c r="M71" s="78"/>
      <c r="N71" s="66"/>
      <c r="P71" s="141"/>
      <c r="Q71" s="150"/>
      <c r="R71" s="42"/>
      <c r="S71" s="66"/>
      <c r="T71" s="128"/>
      <c r="U71" s="141"/>
      <c r="V71" s="150"/>
      <c r="W71" s="78"/>
      <c r="X71" s="66"/>
      <c r="Y71" s="116"/>
    </row>
    <row r="72" spans="1:25" ht="12.75">
      <c r="A72" s="116" t="s">
        <v>68</v>
      </c>
      <c r="B72" s="116" t="s">
        <v>25</v>
      </c>
      <c r="C72" s="116" t="s">
        <v>69</v>
      </c>
      <c r="D72" s="116"/>
      <c r="E72" s="116"/>
      <c r="F72" s="74"/>
      <c r="G72" s="60"/>
      <c r="H72" s="78"/>
      <c r="I72" s="66"/>
      <c r="K72" s="74"/>
      <c r="L72" s="60"/>
      <c r="M72" s="78"/>
      <c r="N72" s="66"/>
      <c r="P72" s="141"/>
      <c r="Q72" s="150"/>
      <c r="R72" s="42"/>
      <c r="S72" s="66"/>
      <c r="T72" s="128"/>
      <c r="U72" s="141"/>
      <c r="V72" s="150"/>
      <c r="W72" s="78"/>
      <c r="X72" s="66"/>
      <c r="Y72" s="116"/>
    </row>
    <row r="73" spans="1:25" ht="12.75">
      <c r="A73" s="116"/>
      <c r="B73" s="116"/>
      <c r="C73" s="116" t="s">
        <v>70</v>
      </c>
      <c r="D73" s="116"/>
      <c r="E73" s="116"/>
      <c r="F73" s="74"/>
      <c r="G73" s="60"/>
      <c r="H73" s="78"/>
      <c r="I73" s="66"/>
      <c r="K73" s="74"/>
      <c r="L73" s="60"/>
      <c r="M73" s="78"/>
      <c r="N73" s="66"/>
      <c r="P73" s="141"/>
      <c r="Q73" s="150"/>
      <c r="R73" s="42"/>
      <c r="S73" s="66"/>
      <c r="T73" s="128"/>
      <c r="U73" s="141"/>
      <c r="V73" s="150"/>
      <c r="W73" s="78"/>
      <c r="X73" s="66"/>
      <c r="Y73" s="116"/>
    </row>
    <row r="74" spans="1:25" ht="12.75">
      <c r="A74" s="116"/>
      <c r="B74" s="116"/>
      <c r="C74" s="116" t="s">
        <v>52</v>
      </c>
      <c r="D74" s="116" t="s">
        <v>71</v>
      </c>
      <c r="E74" s="116"/>
      <c r="F74" s="74" t="s">
        <v>28</v>
      </c>
      <c r="G74" s="78" t="s">
        <v>27</v>
      </c>
      <c r="H74" s="78" t="s">
        <v>28</v>
      </c>
      <c r="I74" s="82" t="s">
        <v>27</v>
      </c>
      <c r="K74" s="36">
        <f>K61/126483*100</f>
        <v>-41.989042005645025</v>
      </c>
      <c r="L74" s="78" t="s">
        <v>27</v>
      </c>
      <c r="M74" s="38">
        <f>M61/126483*100</f>
        <v>-4.427472466655598</v>
      </c>
      <c r="N74" s="82" t="s">
        <v>27</v>
      </c>
      <c r="P74" s="156">
        <f>P69/126483*100</f>
        <v>-28.42437323592894</v>
      </c>
      <c r="Q74" s="150" t="s">
        <v>27</v>
      </c>
      <c r="R74" s="38">
        <f>R69/126483*100</f>
        <v>0.7249986164148542</v>
      </c>
      <c r="S74" s="82" t="s">
        <v>27</v>
      </c>
      <c r="T74" s="128"/>
      <c r="U74" s="156">
        <f>U69/126483*100</f>
        <v>-70.41341524157396</v>
      </c>
      <c r="V74" s="163">
        <f>V69/126483*100</f>
        <v>-67.71344765699739</v>
      </c>
      <c r="W74" s="38">
        <f>W69/126483*100</f>
        <v>-3.7024738502407435</v>
      </c>
      <c r="X74" s="82" t="s">
        <v>27</v>
      </c>
      <c r="Y74" s="116"/>
    </row>
    <row r="75" spans="1:25" ht="12.75">
      <c r="A75" s="116"/>
      <c r="B75" s="116"/>
      <c r="C75" s="116" t="s">
        <v>55</v>
      </c>
      <c r="D75" s="116" t="s">
        <v>72</v>
      </c>
      <c r="E75" s="116"/>
      <c r="F75" s="74" t="s">
        <v>28</v>
      </c>
      <c r="G75" s="78" t="s">
        <v>27</v>
      </c>
      <c r="H75" s="78" t="s">
        <v>28</v>
      </c>
      <c r="I75" s="82" t="s">
        <v>27</v>
      </c>
      <c r="K75" s="36"/>
      <c r="L75" s="78" t="s">
        <v>27</v>
      </c>
      <c r="M75" s="38"/>
      <c r="N75" s="82" t="s">
        <v>27</v>
      </c>
      <c r="P75" s="141" t="s">
        <v>28</v>
      </c>
      <c r="Q75" s="150" t="s">
        <v>27</v>
      </c>
      <c r="R75" s="42" t="s">
        <v>28</v>
      </c>
      <c r="S75" s="82" t="s">
        <v>27</v>
      </c>
      <c r="T75" s="128"/>
      <c r="U75" s="157" t="s">
        <v>28</v>
      </c>
      <c r="V75" s="164" t="s">
        <v>28</v>
      </c>
      <c r="W75" s="38" t="s">
        <v>28</v>
      </c>
      <c r="X75" s="82" t="s">
        <v>27</v>
      </c>
      <c r="Y75" s="116"/>
    </row>
    <row r="76" spans="1:25" ht="12.75">
      <c r="A76" s="116"/>
      <c r="B76" s="116"/>
      <c r="C76" s="116"/>
      <c r="D76" s="116"/>
      <c r="E76" s="116"/>
      <c r="F76" s="74"/>
      <c r="G76" s="60"/>
      <c r="H76" s="78"/>
      <c r="I76" s="66"/>
      <c r="K76" s="36"/>
      <c r="L76" s="60"/>
      <c r="M76" s="38"/>
      <c r="N76" s="66"/>
      <c r="P76" s="169"/>
      <c r="Q76" s="173"/>
      <c r="R76" s="20"/>
      <c r="S76" s="84"/>
      <c r="T76" s="128"/>
      <c r="U76" s="158"/>
      <c r="V76" s="165"/>
      <c r="W76" s="43"/>
      <c r="X76" s="84"/>
      <c r="Y76" s="116"/>
    </row>
    <row r="77" spans="1:25" ht="12.75">
      <c r="A77" s="116"/>
      <c r="B77" s="116"/>
      <c r="C77" s="116"/>
      <c r="D77" s="116"/>
      <c r="E77" s="116"/>
      <c r="K77" s="40"/>
      <c r="L77" s="14"/>
      <c r="N77" s="14"/>
      <c r="P77" s="125"/>
      <c r="Q77" s="125"/>
      <c r="T77" s="125"/>
      <c r="U77" s="125"/>
      <c r="V77" s="125"/>
      <c r="Y77" s="116"/>
    </row>
    <row r="78" spans="11:14" ht="12.75">
      <c r="K78" s="40"/>
      <c r="L78" s="14"/>
      <c r="N78" s="14"/>
    </row>
    <row r="79" spans="11:14" ht="12.75">
      <c r="K79" s="40"/>
      <c r="L79" s="14"/>
      <c r="N79" s="14"/>
    </row>
    <row r="80" spans="11:14" ht="12.75">
      <c r="K80" s="40"/>
      <c r="L80" s="14"/>
      <c r="N80" s="14"/>
    </row>
    <row r="81" spans="11:14" ht="12.75">
      <c r="K81" s="40"/>
      <c r="L81" s="14"/>
      <c r="N81" s="14"/>
    </row>
    <row r="82" spans="11:14" ht="12.75">
      <c r="K82" s="40"/>
      <c r="L82" s="14"/>
      <c r="N82" s="14"/>
    </row>
    <row r="83" spans="11:14" ht="12.75">
      <c r="K83" s="40"/>
      <c r="L83" s="14"/>
      <c r="N83" s="14"/>
    </row>
    <row r="84" spans="11:14" ht="12.75">
      <c r="K84" s="40"/>
      <c r="L84" s="14"/>
      <c r="N84" s="14"/>
    </row>
    <row r="85" spans="11:14" ht="12.75">
      <c r="K85" s="40"/>
      <c r="L85" s="14"/>
      <c r="N85" s="14"/>
    </row>
    <row r="86" spans="11:14" ht="12.75">
      <c r="K86" s="40"/>
      <c r="L86" s="14"/>
      <c r="N86" s="14"/>
    </row>
    <row r="87" spans="11:14" ht="12.75">
      <c r="K87" s="40"/>
      <c r="L87" s="14"/>
      <c r="N87" s="14"/>
    </row>
    <row r="88" spans="11:14" ht="12.75">
      <c r="K88" s="40"/>
      <c r="L88" s="14"/>
      <c r="N88" s="14"/>
    </row>
    <row r="89" spans="11:14" ht="12.75">
      <c r="K89" s="40"/>
      <c r="L89" s="14"/>
      <c r="N89" s="14"/>
    </row>
    <row r="90" spans="11:14" ht="12.75">
      <c r="K90" s="40"/>
      <c r="L90" s="14"/>
      <c r="N90" s="14"/>
    </row>
    <row r="91" spans="11:14" ht="12.75">
      <c r="K91" s="40"/>
      <c r="L91" s="14"/>
      <c r="N91" s="14"/>
    </row>
    <row r="92" spans="11:14" ht="12.75">
      <c r="K92" s="40"/>
      <c r="L92" s="14"/>
      <c r="N92" s="14"/>
    </row>
    <row r="93" spans="11:14" ht="12.75">
      <c r="K93" s="40"/>
      <c r="L93" s="14"/>
      <c r="N93" s="14"/>
    </row>
    <row r="94" spans="11:14" ht="12.75">
      <c r="K94" s="40"/>
      <c r="L94" s="14"/>
      <c r="N94" s="14"/>
    </row>
    <row r="95" spans="1:14" ht="12.75">
      <c r="A95" s="19"/>
      <c r="B95" s="19"/>
      <c r="C95" s="19"/>
      <c r="D95" s="19"/>
      <c r="E95" s="19"/>
      <c r="F95" s="47"/>
      <c r="G95" s="8"/>
      <c r="H95" s="47"/>
      <c r="I95" s="8"/>
      <c r="J95" s="8"/>
      <c r="K95" s="44"/>
      <c r="L95" s="10"/>
      <c r="N95" s="10"/>
    </row>
    <row r="96" spans="11:14" ht="12.75">
      <c r="K96" s="40"/>
      <c r="L96" s="14"/>
      <c r="N96" s="14"/>
    </row>
    <row r="97" spans="11:14" ht="12.75">
      <c r="K97" s="40"/>
      <c r="L97" s="14"/>
      <c r="N97" s="14"/>
    </row>
    <row r="98" spans="11:14" ht="12.75">
      <c r="K98" s="40"/>
      <c r="L98" s="14"/>
      <c r="N98" s="14"/>
    </row>
    <row r="99" spans="1:12" ht="12.75">
      <c r="A99" t="s">
        <v>0</v>
      </c>
      <c r="L99" s="12" t="s">
        <v>73</v>
      </c>
    </row>
    <row r="100" spans="1:12" ht="12.75">
      <c r="A100" t="s">
        <v>2</v>
      </c>
      <c r="L100" s="12" t="s">
        <v>73</v>
      </c>
    </row>
    <row r="101" spans="1:14" ht="12.75">
      <c r="A101" s="9"/>
      <c r="B101" s="9"/>
      <c r="C101" s="9"/>
      <c r="D101" s="9"/>
      <c r="E101" s="9"/>
      <c r="F101" s="39"/>
      <c r="G101" s="11"/>
      <c r="H101" s="39"/>
      <c r="I101" s="11"/>
      <c r="J101" s="11"/>
      <c r="K101" s="39"/>
      <c r="L101" s="11"/>
      <c r="N101" s="11"/>
    </row>
    <row r="104" spans="11:14" ht="12.75">
      <c r="K104" s="40"/>
      <c r="L104" s="14"/>
      <c r="N104" s="14"/>
    </row>
    <row r="105" spans="1:14" ht="12.75">
      <c r="A105" t="s">
        <v>74</v>
      </c>
      <c r="D105" t="s">
        <v>75</v>
      </c>
      <c r="K105" s="40"/>
      <c r="L105" s="14"/>
      <c r="N105" s="14"/>
    </row>
    <row r="106" spans="4:14" ht="12.75">
      <c r="D106" t="s">
        <v>76</v>
      </c>
      <c r="K106" s="40"/>
      <c r="L106" s="14"/>
      <c r="N106" s="14"/>
    </row>
    <row r="107" spans="4:14" ht="12.75">
      <c r="D107" t="s">
        <v>77</v>
      </c>
      <c r="K107" s="40"/>
      <c r="L107" s="14"/>
      <c r="N107" s="14"/>
    </row>
    <row r="108" spans="11:14" ht="12.75">
      <c r="K108" s="40"/>
      <c r="L108" s="14"/>
      <c r="N108" s="14"/>
    </row>
    <row r="109" spans="1:14" ht="12.75">
      <c r="A109" t="s">
        <v>78</v>
      </c>
      <c r="D109" t="s">
        <v>79</v>
      </c>
      <c r="K109" s="40"/>
      <c r="L109" s="14"/>
      <c r="N109" s="14"/>
    </row>
    <row r="110" spans="11:14" ht="12.75">
      <c r="K110" s="40"/>
      <c r="L110" s="14"/>
      <c r="N110" s="14"/>
    </row>
    <row r="111" spans="1:14" ht="12.75">
      <c r="A111" t="s">
        <v>80</v>
      </c>
      <c r="D111" t="s">
        <v>81</v>
      </c>
      <c r="K111" s="40"/>
      <c r="L111" s="14"/>
      <c r="N111" s="14"/>
    </row>
    <row r="112" spans="4:14" ht="12.75">
      <c r="D112" t="s">
        <v>82</v>
      </c>
      <c r="K112" s="40"/>
      <c r="L112" s="14"/>
      <c r="N112" s="14"/>
    </row>
    <row r="113" spans="11:14" ht="12.75">
      <c r="K113" s="40"/>
      <c r="L113" s="14"/>
      <c r="N113" s="14"/>
    </row>
    <row r="114" spans="1:14" ht="12.75">
      <c r="A114" t="s">
        <v>83</v>
      </c>
      <c r="D114" t="s">
        <v>84</v>
      </c>
      <c r="K114" s="40"/>
      <c r="L114" s="14"/>
      <c r="N114" s="14"/>
    </row>
    <row r="115" spans="4:14" ht="12.75">
      <c r="D115" t="s">
        <v>85</v>
      </c>
      <c r="K115" s="40"/>
      <c r="L115" s="14"/>
      <c r="N115" s="14"/>
    </row>
    <row r="116" spans="4:14" ht="12.75">
      <c r="D116" t="s">
        <v>86</v>
      </c>
      <c r="K116" s="40"/>
      <c r="L116" s="14"/>
      <c r="N116" s="14"/>
    </row>
    <row r="117" spans="11:14" ht="12.75">
      <c r="K117" s="40"/>
      <c r="L117" s="14"/>
      <c r="M117" s="40"/>
      <c r="N117" s="14"/>
    </row>
    <row r="118" spans="1:14" ht="12.75">
      <c r="A118" t="s">
        <v>87</v>
      </c>
      <c r="D118" t="s">
        <v>88</v>
      </c>
      <c r="K118" s="40"/>
      <c r="L118" s="14"/>
      <c r="M118" s="40"/>
      <c r="N118" s="14"/>
    </row>
    <row r="119" spans="4:14" ht="12.75">
      <c r="D119" t="s">
        <v>89</v>
      </c>
      <c r="K119" s="40"/>
      <c r="L119" s="14"/>
      <c r="M119" s="40"/>
      <c r="N119" s="14"/>
    </row>
    <row r="120" spans="4:14" ht="12.75">
      <c r="D120" t="s">
        <v>90</v>
      </c>
      <c r="K120" s="40"/>
      <c r="L120" s="14"/>
      <c r="M120" s="40"/>
      <c r="N120" s="14"/>
    </row>
    <row r="121" spans="11:14" ht="12.75">
      <c r="K121" s="40"/>
      <c r="L121" s="14"/>
      <c r="M121" s="40"/>
      <c r="N121" s="14"/>
    </row>
    <row r="122" spans="1:14" ht="12.75">
      <c r="A122" t="s">
        <v>91</v>
      </c>
      <c r="D122" t="s">
        <v>92</v>
      </c>
      <c r="K122" s="40"/>
      <c r="L122" s="14"/>
      <c r="M122" s="40"/>
      <c r="N122" s="14"/>
    </row>
    <row r="123" spans="4:14" ht="12.75">
      <c r="D123" t="s">
        <v>93</v>
      </c>
      <c r="K123" s="40"/>
      <c r="L123" s="14"/>
      <c r="M123" s="40"/>
      <c r="N123" s="14"/>
    </row>
    <row r="124" spans="11:14" ht="12.75">
      <c r="K124" s="40"/>
      <c r="L124" s="14"/>
      <c r="M124" s="40"/>
      <c r="N124" s="14"/>
    </row>
    <row r="125" spans="1:14" ht="12.75">
      <c r="A125" t="s">
        <v>94</v>
      </c>
      <c r="D125" t="s">
        <v>95</v>
      </c>
      <c r="K125" s="40"/>
      <c r="L125" s="14"/>
      <c r="M125" s="40"/>
      <c r="N125" s="14"/>
    </row>
    <row r="126" spans="11:14" ht="12.75">
      <c r="K126" s="40"/>
      <c r="L126" s="14"/>
      <c r="M126" s="40"/>
      <c r="N126" s="14"/>
    </row>
    <row r="127" spans="1:14" ht="12.75">
      <c r="A127" t="s">
        <v>96</v>
      </c>
      <c r="D127" s="16" t="s">
        <v>97</v>
      </c>
      <c r="K127" s="40"/>
      <c r="L127" s="14"/>
      <c r="M127" s="40"/>
      <c r="N127" s="14"/>
    </row>
    <row r="128" spans="11:14" ht="12.75">
      <c r="K128" s="40"/>
      <c r="L128" s="14"/>
      <c r="M128" s="40"/>
      <c r="N128" s="14"/>
    </row>
    <row r="129" spans="4:14" ht="12.75">
      <c r="D129" t="s">
        <v>98</v>
      </c>
      <c r="K129" s="40"/>
      <c r="L129" s="14"/>
      <c r="M129" s="40"/>
      <c r="N129" s="14"/>
    </row>
    <row r="130" spans="4:14" ht="12.75">
      <c r="D130" t="s">
        <v>99</v>
      </c>
      <c r="K130" s="40"/>
      <c r="L130" s="14"/>
      <c r="M130" s="40"/>
      <c r="N130" s="14"/>
    </row>
    <row r="131" spans="4:14" ht="12.75">
      <c r="D131" t="s">
        <v>100</v>
      </c>
      <c r="K131" s="40"/>
      <c r="L131" s="14"/>
      <c r="M131" s="40"/>
      <c r="N131" s="14"/>
    </row>
    <row r="132" spans="11:14" ht="12.75">
      <c r="K132" s="40"/>
      <c r="L132" s="14"/>
      <c r="M132" s="40"/>
      <c r="N132" s="14"/>
    </row>
    <row r="133" spans="4:14" ht="12.75">
      <c r="D133" t="s">
        <v>101</v>
      </c>
      <c r="K133" s="40"/>
      <c r="L133" s="14"/>
      <c r="M133" s="40"/>
      <c r="N133" s="14"/>
    </row>
    <row r="134" spans="4:14" ht="12.75">
      <c r="D134" t="s">
        <v>102</v>
      </c>
      <c r="K134" s="40"/>
      <c r="L134" s="14"/>
      <c r="M134" s="40"/>
      <c r="N134" s="14"/>
    </row>
    <row r="135" spans="11:14" ht="12.75">
      <c r="K135" s="40"/>
      <c r="L135" s="14"/>
      <c r="M135" s="40"/>
      <c r="N135" s="14"/>
    </row>
    <row r="136" spans="1:14" ht="12.75">
      <c r="A136" t="s">
        <v>103</v>
      </c>
      <c r="D136" s="16" t="s">
        <v>104</v>
      </c>
      <c r="K136" s="40"/>
      <c r="L136" s="14"/>
      <c r="M136" s="40"/>
      <c r="N136" s="14"/>
    </row>
    <row r="137" spans="11:14" ht="12.75">
      <c r="K137" s="40"/>
      <c r="L137" s="14"/>
      <c r="M137" s="40"/>
      <c r="N137" s="14"/>
    </row>
    <row r="138" spans="4:14" ht="12.75">
      <c r="D138" t="s">
        <v>105</v>
      </c>
      <c r="K138" s="40"/>
      <c r="L138" s="14"/>
      <c r="M138" s="40"/>
      <c r="N138" s="14"/>
    </row>
    <row r="139" spans="4:14" ht="12.75">
      <c r="D139" t="s">
        <v>106</v>
      </c>
      <c r="K139" s="40"/>
      <c r="L139" s="14"/>
      <c r="M139" s="40"/>
      <c r="N139" s="14"/>
    </row>
    <row r="140" spans="4:14" ht="12.75">
      <c r="D140" t="s">
        <v>107</v>
      </c>
      <c r="K140" s="40"/>
      <c r="L140" s="14"/>
      <c r="M140" s="40"/>
      <c r="N140" s="14"/>
    </row>
    <row r="141" spans="4:14" ht="12.75">
      <c r="D141" t="s">
        <v>108</v>
      </c>
      <c r="K141" s="40"/>
      <c r="L141" s="14"/>
      <c r="M141" s="40"/>
      <c r="N141" s="14"/>
    </row>
    <row r="142" spans="11:14" ht="12.75">
      <c r="K142" s="40"/>
      <c r="L142" s="14"/>
      <c r="M142" s="40"/>
      <c r="N142" s="14"/>
    </row>
    <row r="143" spans="1:14" ht="12.75">
      <c r="A143" t="s">
        <v>109</v>
      </c>
      <c r="D143" s="16" t="s">
        <v>110</v>
      </c>
      <c r="K143" s="40"/>
      <c r="L143" s="14"/>
      <c r="M143" s="40"/>
      <c r="N143" s="14"/>
    </row>
    <row r="144" spans="11:14" ht="12.75">
      <c r="K144" s="40"/>
      <c r="L144" s="14"/>
      <c r="M144" s="40"/>
      <c r="N144" s="14"/>
    </row>
    <row r="145" spans="4:14" ht="12.75">
      <c r="D145" t="s">
        <v>111</v>
      </c>
      <c r="K145" s="40"/>
      <c r="L145" s="14"/>
      <c r="M145" s="40"/>
      <c r="N145" s="14"/>
    </row>
    <row r="146" spans="4:14" ht="12.75">
      <c r="D146" t="s">
        <v>112</v>
      </c>
      <c r="K146" s="40"/>
      <c r="L146" s="14"/>
      <c r="M146" s="40"/>
      <c r="N146" s="14"/>
    </row>
    <row r="147" spans="4:14" ht="12.75">
      <c r="D147" t="s">
        <v>113</v>
      </c>
      <c r="K147" s="40"/>
      <c r="L147" s="14"/>
      <c r="M147" s="40"/>
      <c r="N147" s="14"/>
    </row>
    <row r="148" spans="11:14" ht="12.75">
      <c r="K148" s="40"/>
      <c r="L148" s="14"/>
      <c r="M148" s="40"/>
      <c r="N148" s="14"/>
    </row>
    <row r="149" spans="1:14" ht="12.75">
      <c r="A149" t="s">
        <v>114</v>
      </c>
      <c r="D149" s="16" t="s">
        <v>115</v>
      </c>
      <c r="K149" s="40"/>
      <c r="L149" s="14"/>
      <c r="M149" s="40"/>
      <c r="N149" s="14"/>
    </row>
    <row r="150" spans="11:14" ht="12.75">
      <c r="K150" s="40"/>
      <c r="L150" s="14"/>
      <c r="M150" s="40"/>
      <c r="N150" s="14"/>
    </row>
    <row r="151" spans="4:14" ht="12.75">
      <c r="D151" t="s">
        <v>116</v>
      </c>
      <c r="K151" s="40"/>
      <c r="L151" s="14"/>
      <c r="M151" s="40"/>
      <c r="N151" s="14"/>
    </row>
    <row r="152" spans="11:14" ht="12.75">
      <c r="K152" s="40"/>
      <c r="L152" s="14"/>
      <c r="M152" s="40"/>
      <c r="N152" s="14"/>
    </row>
    <row r="153" spans="11:14" ht="12.75">
      <c r="K153" s="40"/>
      <c r="L153" s="14"/>
      <c r="M153" s="40"/>
      <c r="N153" s="14"/>
    </row>
    <row r="154" spans="11:14" ht="12.75">
      <c r="K154" s="40"/>
      <c r="L154" s="14"/>
      <c r="M154" s="40"/>
      <c r="N154" s="14"/>
    </row>
    <row r="155" spans="4:14" ht="12.75">
      <c r="D155" s="15" t="s">
        <v>117</v>
      </c>
      <c r="K155" s="40"/>
      <c r="L155" s="14"/>
      <c r="M155" s="40"/>
      <c r="N155" s="14"/>
    </row>
    <row r="156" spans="11:14" ht="12.75">
      <c r="K156" s="40"/>
      <c r="L156" s="14"/>
      <c r="M156" s="40"/>
      <c r="N156" s="14"/>
    </row>
    <row r="157" spans="11:14" ht="12.75">
      <c r="K157" s="40"/>
      <c r="L157" s="14"/>
      <c r="M157" s="40"/>
      <c r="N157" s="14"/>
    </row>
    <row r="158" spans="11:14" ht="12.75">
      <c r="K158" s="40"/>
      <c r="L158" s="14"/>
      <c r="M158" s="40"/>
      <c r="N158" s="14"/>
    </row>
    <row r="159" spans="4:14" ht="12.75">
      <c r="D159" s="17" t="s">
        <v>118</v>
      </c>
      <c r="K159" s="40"/>
      <c r="L159" s="14"/>
      <c r="M159" s="40"/>
      <c r="N159" s="14"/>
    </row>
    <row r="160" spans="4:14" ht="12.75">
      <c r="D160" s="17" t="s">
        <v>119</v>
      </c>
      <c r="K160" s="40"/>
      <c r="L160" s="14"/>
      <c r="M160" s="40"/>
      <c r="N160" s="14"/>
    </row>
    <row r="161" spans="11:14" ht="12.75">
      <c r="K161" s="40"/>
      <c r="L161" s="14"/>
      <c r="M161" s="40"/>
      <c r="N161" s="14"/>
    </row>
    <row r="162" spans="4:14" ht="12.75">
      <c r="D162" s="15" t="s">
        <v>120</v>
      </c>
      <c r="K162" s="40"/>
      <c r="L162" s="14"/>
      <c r="M162" s="40"/>
      <c r="N162" s="14"/>
    </row>
    <row r="163" spans="11:14" ht="12.75">
      <c r="K163" s="40"/>
      <c r="L163" s="14"/>
      <c r="M163" s="40"/>
      <c r="N163" s="14"/>
    </row>
    <row r="164" spans="11:14" ht="12.75">
      <c r="K164" s="40"/>
      <c r="L164" s="14"/>
      <c r="M164" s="40"/>
      <c r="N164" s="14"/>
    </row>
    <row r="165" spans="11:14" ht="12.75">
      <c r="K165" s="40"/>
      <c r="L165" s="14"/>
      <c r="M165" s="40"/>
      <c r="N165" s="14"/>
    </row>
    <row r="166" spans="11:14" ht="12.75">
      <c r="K166" s="40"/>
      <c r="L166" s="14"/>
      <c r="M166" s="40"/>
      <c r="N166" s="14"/>
    </row>
    <row r="167" spans="11:14" ht="12.75">
      <c r="K167" s="40"/>
      <c r="L167" s="14"/>
      <c r="M167" s="40"/>
      <c r="N167" s="14"/>
    </row>
    <row r="168" spans="11:14" ht="12.75">
      <c r="K168" s="40"/>
      <c r="L168" s="14"/>
      <c r="M168" s="40"/>
      <c r="N168" s="14"/>
    </row>
    <row r="169" spans="11:14" ht="12.75">
      <c r="K169" s="40"/>
      <c r="L169" s="14"/>
      <c r="M169" s="40"/>
      <c r="N169" s="14"/>
    </row>
    <row r="170" spans="11:14" ht="12.75">
      <c r="K170" s="40"/>
      <c r="L170" s="14"/>
      <c r="M170" s="40"/>
      <c r="N170" s="14"/>
    </row>
    <row r="171" spans="11:14" ht="12.75">
      <c r="K171" s="40"/>
      <c r="L171" s="14"/>
      <c r="M171" s="40"/>
      <c r="N171" s="14"/>
    </row>
    <row r="172" spans="11:14" ht="12.75">
      <c r="K172" s="40"/>
      <c r="L172" s="14"/>
      <c r="M172" s="40"/>
      <c r="N172" s="14"/>
    </row>
    <row r="173" spans="11:14" ht="12.75">
      <c r="K173" s="40"/>
      <c r="L173" s="14"/>
      <c r="M173" s="40"/>
      <c r="N173" s="14"/>
    </row>
    <row r="174" spans="11:14" ht="12.75">
      <c r="K174" s="40"/>
      <c r="L174" s="14"/>
      <c r="M174" s="40"/>
      <c r="N174" s="14"/>
    </row>
    <row r="175" spans="11:14" ht="12.75">
      <c r="K175" s="40"/>
      <c r="L175" s="14"/>
      <c r="M175" s="40"/>
      <c r="N175" s="14"/>
    </row>
    <row r="176" spans="11:14" ht="12.75">
      <c r="K176" s="40"/>
      <c r="L176" s="14"/>
      <c r="M176" s="40"/>
      <c r="N176" s="14"/>
    </row>
    <row r="177" spans="11:14" ht="12.75">
      <c r="K177" s="40"/>
      <c r="L177" s="14"/>
      <c r="M177" s="40"/>
      <c r="N177" s="14"/>
    </row>
    <row r="178" spans="11:14" ht="12.75">
      <c r="K178" s="40"/>
      <c r="L178" s="14"/>
      <c r="M178" s="40"/>
      <c r="N178" s="14"/>
    </row>
    <row r="179" spans="11:14" ht="12.75">
      <c r="K179" s="40"/>
      <c r="L179" s="14"/>
      <c r="M179" s="40"/>
      <c r="N179" s="14"/>
    </row>
    <row r="180" spans="1:14" ht="12.75">
      <c r="A180" s="19"/>
      <c r="B180" s="19"/>
      <c r="C180" s="19"/>
      <c r="D180" s="19"/>
      <c r="E180" s="19"/>
      <c r="F180" s="47"/>
      <c r="G180" s="8"/>
      <c r="H180" s="47"/>
      <c r="I180" s="8"/>
      <c r="J180" s="8"/>
      <c r="K180" s="44"/>
      <c r="L180" s="10"/>
      <c r="M180" s="44"/>
      <c r="N180" s="10"/>
    </row>
    <row r="181" spans="11:14" ht="12.75">
      <c r="K181" s="40"/>
      <c r="L181" s="14"/>
      <c r="M181" s="40"/>
      <c r="N181" s="14"/>
    </row>
    <row r="182" spans="11:14" ht="12.75">
      <c r="K182" s="40"/>
      <c r="L182" s="14"/>
      <c r="M182" s="40"/>
      <c r="N182" s="14"/>
    </row>
    <row r="183" spans="11:14" ht="12.75">
      <c r="K183" s="40"/>
      <c r="L183" s="14"/>
      <c r="M183" s="40"/>
      <c r="N183" s="14"/>
    </row>
    <row r="184" spans="11:14" ht="12.75">
      <c r="K184" s="40"/>
      <c r="L184" s="14"/>
      <c r="M184" s="40"/>
      <c r="N184" s="14"/>
    </row>
    <row r="185" spans="11:14" ht="12.75">
      <c r="K185" s="40"/>
      <c r="L185" s="14"/>
      <c r="M185" s="40"/>
      <c r="N185" s="14"/>
    </row>
    <row r="186" spans="11:14" ht="12.75">
      <c r="K186" s="40"/>
      <c r="L186" s="14"/>
      <c r="M186" s="40"/>
      <c r="N186" s="14"/>
    </row>
    <row r="187" spans="11:14" ht="12.75">
      <c r="K187" s="40"/>
      <c r="L187" s="14"/>
      <c r="M187" s="40"/>
      <c r="N187" s="14"/>
    </row>
    <row r="188" spans="11:14" ht="12.75">
      <c r="K188" s="40"/>
      <c r="L188" s="14"/>
      <c r="M188" s="40"/>
      <c r="N188" s="14"/>
    </row>
    <row r="189" spans="11:14" ht="12.75">
      <c r="K189" s="40"/>
      <c r="L189" s="14"/>
      <c r="M189" s="40"/>
      <c r="N189" s="14"/>
    </row>
    <row r="190" spans="11:14" ht="12.75">
      <c r="K190" s="40"/>
      <c r="L190" s="14"/>
      <c r="M190" s="40"/>
      <c r="N190" s="14"/>
    </row>
    <row r="191" spans="11:14" ht="12.75">
      <c r="K191" s="40"/>
      <c r="L191" s="14"/>
      <c r="M191" s="40"/>
      <c r="N191" s="14"/>
    </row>
    <row r="192" spans="11:14" ht="12.75">
      <c r="K192" s="40"/>
      <c r="L192" s="14"/>
      <c r="M192" s="40"/>
      <c r="N192" s="14"/>
    </row>
    <row r="193" spans="11:14" ht="12.75">
      <c r="K193" s="40"/>
      <c r="L193" s="14"/>
      <c r="M193" s="40"/>
      <c r="N193" s="14"/>
    </row>
    <row r="194" spans="11:14" ht="12.75">
      <c r="K194" s="40"/>
      <c r="L194" s="14"/>
      <c r="M194" s="40"/>
      <c r="N194" s="14"/>
    </row>
    <row r="195" spans="11:14" ht="12.75">
      <c r="K195" s="40"/>
      <c r="L195" s="14"/>
      <c r="M195" s="40"/>
      <c r="N195" s="14"/>
    </row>
    <row r="196" spans="11:14" ht="12.75">
      <c r="K196" s="40"/>
      <c r="L196" s="14"/>
      <c r="M196" s="40"/>
      <c r="N196" s="14"/>
    </row>
    <row r="197" spans="11:14" ht="12.75">
      <c r="K197" s="40"/>
      <c r="L197" s="14"/>
      <c r="M197" s="40"/>
      <c r="N197" s="14"/>
    </row>
    <row r="198" spans="11:14" ht="12.75">
      <c r="K198" s="40"/>
      <c r="L198" s="14"/>
      <c r="M198" s="40"/>
      <c r="N198" s="14"/>
    </row>
    <row r="199" spans="11:14" ht="12.75">
      <c r="K199" s="40"/>
      <c r="L199" s="14"/>
      <c r="M199" s="40"/>
      <c r="N199" s="14"/>
    </row>
    <row r="200" spans="11:14" ht="12.75">
      <c r="K200" s="40"/>
      <c r="L200" s="14"/>
      <c r="M200" s="40"/>
      <c r="N200" s="14"/>
    </row>
    <row r="201" spans="11:14" ht="12.75">
      <c r="K201" s="40"/>
      <c r="L201" s="14"/>
      <c r="M201" s="40"/>
      <c r="N201" s="14"/>
    </row>
    <row r="202" spans="11:14" ht="12.75">
      <c r="K202" s="40"/>
      <c r="L202" s="14"/>
      <c r="M202" s="40"/>
      <c r="N202" s="14"/>
    </row>
    <row r="203" spans="11:14" ht="12.75">
      <c r="K203" s="40"/>
      <c r="L203" s="14"/>
      <c r="M203" s="40"/>
      <c r="N203" s="14"/>
    </row>
    <row r="204" spans="11:14" ht="12.75">
      <c r="K204" s="40"/>
      <c r="L204" s="14"/>
      <c r="M204" s="40"/>
      <c r="N204" s="14"/>
    </row>
    <row r="205" spans="11:14" ht="12.75">
      <c r="K205" s="40"/>
      <c r="L205" s="14"/>
      <c r="M205" s="40"/>
      <c r="N205" s="14"/>
    </row>
    <row r="206" spans="11:14" ht="12.75">
      <c r="K206" s="40"/>
      <c r="L206" s="14"/>
      <c r="M206" s="40"/>
      <c r="N206" s="14"/>
    </row>
    <row r="207" spans="11:14" ht="12.75">
      <c r="K207" s="40"/>
      <c r="L207" s="14"/>
      <c r="M207" s="40"/>
      <c r="N207" s="14"/>
    </row>
    <row r="208" spans="11:14" ht="12.75">
      <c r="K208" s="40"/>
      <c r="L208" s="14"/>
      <c r="M208" s="40"/>
      <c r="N208" s="14"/>
    </row>
    <row r="209" spans="11:14" ht="12.75">
      <c r="K209" s="40"/>
      <c r="L209" s="14"/>
      <c r="M209" s="40"/>
      <c r="N209" s="14"/>
    </row>
    <row r="210" spans="11:14" ht="12.75">
      <c r="K210" s="40"/>
      <c r="L210" s="14"/>
      <c r="M210" s="40"/>
      <c r="N210" s="14"/>
    </row>
    <row r="211" spans="11:14" ht="12.75">
      <c r="K211" s="40"/>
      <c r="L211" s="14"/>
      <c r="M211" s="40"/>
      <c r="N211" s="14"/>
    </row>
    <row r="212" spans="11:14" ht="12.75">
      <c r="K212" s="40"/>
      <c r="L212" s="14"/>
      <c r="M212" s="40"/>
      <c r="N212" s="14"/>
    </row>
    <row r="213" spans="11:14" ht="12.75">
      <c r="K213" s="40"/>
      <c r="L213" s="14"/>
      <c r="M213" s="40"/>
      <c r="N213" s="14"/>
    </row>
    <row r="214" spans="11:14" ht="12.75">
      <c r="K214" s="40"/>
      <c r="L214" s="14"/>
      <c r="M214" s="40"/>
      <c r="N214" s="14"/>
    </row>
    <row r="215" spans="11:14" ht="12.75">
      <c r="K215" s="40"/>
      <c r="L215" s="14"/>
      <c r="M215" s="40"/>
      <c r="N215" s="14"/>
    </row>
    <row r="216" spans="11:14" ht="12.75">
      <c r="K216" s="40"/>
      <c r="L216" s="14"/>
      <c r="M216" s="40"/>
      <c r="N216" s="14"/>
    </row>
    <row r="217" spans="11:14" ht="12.75">
      <c r="K217" s="40"/>
      <c r="L217" s="14"/>
      <c r="M217" s="40"/>
      <c r="N217" s="14"/>
    </row>
    <row r="218" spans="11:14" ht="12.75">
      <c r="K218" s="40"/>
      <c r="L218" s="14"/>
      <c r="M218" s="40"/>
      <c r="N218" s="14"/>
    </row>
    <row r="219" spans="11:14" ht="12.75">
      <c r="K219" s="40"/>
      <c r="L219" s="14"/>
      <c r="M219" s="40"/>
      <c r="N219" s="14"/>
    </row>
    <row r="220" spans="11:14" ht="12.75">
      <c r="K220" s="40"/>
      <c r="L220" s="14"/>
      <c r="M220" s="40"/>
      <c r="N220" s="14"/>
    </row>
    <row r="221" spans="11:14" ht="12.75">
      <c r="K221" s="40"/>
      <c r="L221" s="14"/>
      <c r="M221" s="40"/>
      <c r="N221" s="14"/>
    </row>
    <row r="222" spans="11:14" ht="12.75">
      <c r="K222" s="40"/>
      <c r="L222" s="14"/>
      <c r="M222" s="40"/>
      <c r="N222" s="14"/>
    </row>
    <row r="223" spans="11:14" ht="12.75">
      <c r="K223" s="40"/>
      <c r="L223" s="14"/>
      <c r="M223" s="40"/>
      <c r="N223" s="14"/>
    </row>
    <row r="224" spans="11:14" ht="12.75">
      <c r="K224" s="40"/>
      <c r="L224" s="14"/>
      <c r="M224" s="40"/>
      <c r="N224" s="14"/>
    </row>
    <row r="225" spans="11:14" ht="12.75">
      <c r="K225" s="40"/>
      <c r="L225" s="14"/>
      <c r="M225" s="40"/>
      <c r="N225" s="14"/>
    </row>
    <row r="226" spans="11:14" ht="12.75">
      <c r="K226" s="40"/>
      <c r="L226" s="14"/>
      <c r="M226" s="40"/>
      <c r="N226" s="14"/>
    </row>
    <row r="227" spans="11:14" ht="12.75">
      <c r="K227" s="40"/>
      <c r="L227" s="14"/>
      <c r="M227" s="40"/>
      <c r="N227" s="14"/>
    </row>
    <row r="228" spans="11:14" ht="12.75">
      <c r="K228" s="40"/>
      <c r="L228" s="14"/>
      <c r="M228" s="40"/>
      <c r="N228" s="14"/>
    </row>
    <row r="229" spans="11:14" ht="12.75">
      <c r="K229" s="40"/>
      <c r="L229" s="14"/>
      <c r="M229" s="40"/>
      <c r="N229" s="14"/>
    </row>
    <row r="230" spans="11:14" ht="12.75">
      <c r="K230" s="40"/>
      <c r="L230" s="14"/>
      <c r="M230" s="40"/>
      <c r="N230" s="14"/>
    </row>
    <row r="231" spans="11:14" ht="12.75">
      <c r="K231" s="40"/>
      <c r="L231" s="14"/>
      <c r="M231" s="40"/>
      <c r="N231" s="14"/>
    </row>
  </sheetData>
  <printOptions/>
  <pageMargins left="0.24" right="0.33" top="0.56" bottom="0.58" header="0.5" footer="0.5"/>
  <pageSetup fitToHeight="1" fitToWidth="1"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workbookViewId="0" topLeftCell="A1">
      <selection activeCell="A8" sqref="A8"/>
    </sheetView>
  </sheetViews>
  <sheetFormatPr defaultColWidth="9.140625" defaultRowHeight="12.75"/>
  <cols>
    <col min="3" max="3" width="25.00390625" style="0" customWidth="1"/>
    <col min="4" max="4" width="29.140625" style="0" customWidth="1"/>
    <col min="5" max="5" width="18.28125" style="0" customWidth="1"/>
    <col min="6" max="6" width="14.8515625" style="0" hidden="1" customWidth="1"/>
    <col min="7" max="7" width="13.28125" style="12" hidden="1" customWidth="1"/>
    <col min="8" max="8" width="14.57421875" style="0" hidden="1" customWidth="1"/>
    <col min="9" max="9" width="14.7109375" style="0" hidden="1" customWidth="1"/>
    <col min="10" max="10" width="15.00390625" style="12" hidden="1" customWidth="1"/>
    <col min="11" max="11" width="8.421875" style="0" hidden="1" customWidth="1"/>
    <col min="12" max="12" width="14.00390625" style="0" customWidth="1"/>
    <col min="13" max="13" width="14.421875" style="0" customWidth="1"/>
    <col min="14" max="14" width="3.00390625" style="0" customWidth="1"/>
    <col min="15" max="15" width="13.8515625" style="0" hidden="1" customWidth="1"/>
    <col min="16" max="16" width="14.8515625" style="0" hidden="1" customWidth="1"/>
  </cols>
  <sheetData>
    <row r="1" spans="1:17" ht="12.75">
      <c r="A1" s="116" t="s">
        <v>0</v>
      </c>
      <c r="B1" s="116"/>
      <c r="C1" s="116"/>
      <c r="D1" s="116"/>
      <c r="E1" s="116"/>
      <c r="L1" s="116"/>
      <c r="M1" s="116"/>
      <c r="N1" s="92" t="s">
        <v>1</v>
      </c>
      <c r="P1" s="2" t="s">
        <v>121</v>
      </c>
      <c r="Q1" s="73"/>
    </row>
    <row r="2" spans="1:17" ht="12.75">
      <c r="A2" s="116" t="s">
        <v>2</v>
      </c>
      <c r="B2" s="116"/>
      <c r="C2" s="116"/>
      <c r="D2" s="116"/>
      <c r="E2" s="116"/>
      <c r="L2" s="116"/>
      <c r="M2" s="116"/>
      <c r="N2" s="116"/>
      <c r="Q2" s="73"/>
    </row>
    <row r="3" spans="1:17" ht="12.75">
      <c r="A3" s="117"/>
      <c r="B3" s="117"/>
      <c r="C3" s="117"/>
      <c r="D3" s="117"/>
      <c r="E3" s="117"/>
      <c r="F3" s="9"/>
      <c r="G3" s="11"/>
      <c r="H3" s="9"/>
      <c r="I3" s="9"/>
      <c r="J3" s="11"/>
      <c r="K3" s="9"/>
      <c r="L3" s="117"/>
      <c r="M3" s="117"/>
      <c r="N3" s="117"/>
      <c r="O3" s="9"/>
      <c r="P3" s="9"/>
      <c r="Q3" s="73"/>
    </row>
    <row r="4" spans="1:17" ht="12.75">
      <c r="A4" s="116"/>
      <c r="B4" s="116"/>
      <c r="C4" s="116"/>
      <c r="D4" s="116"/>
      <c r="E4" s="116"/>
      <c r="L4" s="116"/>
      <c r="M4" s="116"/>
      <c r="N4" s="116"/>
      <c r="Q4" s="73"/>
    </row>
    <row r="5" spans="1:17" ht="12.75">
      <c r="A5" s="116"/>
      <c r="B5" s="116"/>
      <c r="C5" s="116"/>
      <c r="D5" s="116"/>
      <c r="E5" s="116"/>
      <c r="L5" s="116"/>
      <c r="M5" s="116"/>
      <c r="N5" s="123"/>
      <c r="Q5" s="73"/>
    </row>
    <row r="6" spans="1:16" ht="12.75">
      <c r="A6" s="118" t="s">
        <v>3</v>
      </c>
      <c r="B6" s="119"/>
      <c r="C6" s="119"/>
      <c r="D6" s="119"/>
      <c r="E6" s="119"/>
      <c r="F6" s="1"/>
      <c r="G6" s="29"/>
      <c r="H6" s="1"/>
      <c r="I6" s="1"/>
      <c r="J6" s="29"/>
      <c r="K6" s="1"/>
      <c r="L6" s="119"/>
      <c r="M6" s="119"/>
      <c r="N6" s="119" t="s">
        <v>122</v>
      </c>
      <c r="O6" s="1"/>
      <c r="P6" s="1"/>
    </row>
    <row r="7" spans="1:16" ht="12.75">
      <c r="A7" s="177" t="s">
        <v>242</v>
      </c>
      <c r="B7" s="119"/>
      <c r="C7" s="119"/>
      <c r="D7" s="119"/>
      <c r="E7" s="119"/>
      <c r="F7" s="1"/>
      <c r="G7" s="29"/>
      <c r="H7" s="1"/>
      <c r="I7" s="1"/>
      <c r="J7" s="29"/>
      <c r="K7" s="1"/>
      <c r="L7" s="119"/>
      <c r="M7" s="119"/>
      <c r="N7" s="119" t="s">
        <v>122</v>
      </c>
      <c r="O7" s="1"/>
      <c r="P7" s="1"/>
    </row>
    <row r="8" spans="1:16" ht="12.75">
      <c r="A8" s="119" t="s">
        <v>4</v>
      </c>
      <c r="B8" s="119"/>
      <c r="C8" s="119"/>
      <c r="D8" s="119"/>
      <c r="E8" s="119"/>
      <c r="F8" s="1"/>
      <c r="G8" s="29"/>
      <c r="H8" s="1"/>
      <c r="I8" s="1"/>
      <c r="J8" s="29"/>
      <c r="K8" s="1"/>
      <c r="L8" s="119"/>
      <c r="M8" s="119"/>
      <c r="N8" s="119" t="s">
        <v>122</v>
      </c>
      <c r="O8" s="1"/>
      <c r="P8" s="1"/>
    </row>
    <row r="9" spans="1:14" ht="12.75">
      <c r="A9" s="120"/>
      <c r="B9" s="116"/>
      <c r="C9" s="116"/>
      <c r="D9" s="116"/>
      <c r="E9" s="116"/>
      <c r="L9" s="116"/>
      <c r="M9" s="116"/>
      <c r="N9" s="116"/>
    </row>
    <row r="10" spans="1:16" ht="12.75">
      <c r="A10" s="118" t="s">
        <v>5</v>
      </c>
      <c r="B10" s="119"/>
      <c r="C10" s="119"/>
      <c r="D10" s="119"/>
      <c r="E10" s="119"/>
      <c r="F10" s="1"/>
      <c r="G10" s="29"/>
      <c r="H10" s="1"/>
      <c r="I10" s="1"/>
      <c r="J10" s="29"/>
      <c r="K10" s="1"/>
      <c r="L10" s="119"/>
      <c r="M10" s="119"/>
      <c r="N10" s="119" t="s">
        <v>122</v>
      </c>
      <c r="O10" s="1"/>
      <c r="P10" s="1"/>
    </row>
    <row r="11" spans="1:14" ht="12.75">
      <c r="A11" s="121"/>
      <c r="B11" s="119"/>
      <c r="C11" s="119"/>
      <c r="D11" s="119"/>
      <c r="E11" s="119"/>
      <c r="F11" s="1"/>
      <c r="G11" s="29"/>
      <c r="H11" s="1"/>
      <c r="I11" s="1"/>
      <c r="J11" s="29"/>
      <c r="L11" s="116"/>
      <c r="M11" s="116"/>
      <c r="N11" s="116"/>
    </row>
    <row r="12" spans="1:16" ht="12.75">
      <c r="A12" s="118" t="s">
        <v>6</v>
      </c>
      <c r="B12" s="119"/>
      <c r="C12" s="119"/>
      <c r="D12" s="119"/>
      <c r="E12" s="119"/>
      <c r="F12" s="1"/>
      <c r="G12" s="29"/>
      <c r="H12" s="1"/>
      <c r="I12" s="1"/>
      <c r="J12" s="29"/>
      <c r="K12" s="1"/>
      <c r="L12" s="119"/>
      <c r="M12" s="119"/>
      <c r="N12" s="119" t="s">
        <v>122</v>
      </c>
      <c r="O12" s="1"/>
      <c r="P12" s="1"/>
    </row>
    <row r="13" spans="1:16" ht="12.75">
      <c r="A13" s="118" t="s">
        <v>7</v>
      </c>
      <c r="B13" s="119"/>
      <c r="C13" s="119"/>
      <c r="D13" s="119"/>
      <c r="E13" s="119"/>
      <c r="F13" s="1"/>
      <c r="G13" s="29"/>
      <c r="H13" s="1"/>
      <c r="I13" s="1"/>
      <c r="J13" s="29"/>
      <c r="K13" s="1"/>
      <c r="L13" s="119"/>
      <c r="M13" s="119"/>
      <c r="N13" s="119" t="s">
        <v>122</v>
      </c>
      <c r="O13" s="1"/>
      <c r="P13" s="1"/>
    </row>
    <row r="14" spans="1:14" ht="12.75">
      <c r="A14" s="120"/>
      <c r="B14" s="116"/>
      <c r="C14" s="116"/>
      <c r="D14" s="116"/>
      <c r="E14" s="116"/>
      <c r="L14" s="116"/>
      <c r="M14" s="116"/>
      <c r="N14" s="116"/>
    </row>
    <row r="15" spans="1:14" ht="12.75">
      <c r="A15" s="116"/>
      <c r="B15" s="116"/>
      <c r="C15" s="116"/>
      <c r="D15" s="116"/>
      <c r="E15" s="116"/>
      <c r="L15" s="116"/>
      <c r="M15" s="116"/>
      <c r="N15" s="116"/>
    </row>
    <row r="16" spans="1:14" ht="12.75">
      <c r="A16" s="116" t="s">
        <v>8</v>
      </c>
      <c r="B16" s="116"/>
      <c r="C16" s="116"/>
      <c r="D16" s="116"/>
      <c r="E16" s="116"/>
      <c r="L16" s="116"/>
      <c r="M16" s="116"/>
      <c r="N16" s="116"/>
    </row>
    <row r="17" spans="1:14" ht="12.75">
      <c r="A17" s="116"/>
      <c r="B17" s="116"/>
      <c r="C17" s="116"/>
      <c r="D17" s="116"/>
      <c r="E17" s="116"/>
      <c r="L17" s="116"/>
      <c r="M17" s="116"/>
      <c r="N17" s="116"/>
    </row>
    <row r="18" spans="1:14" ht="12.75">
      <c r="A18" s="116"/>
      <c r="B18" s="116"/>
      <c r="C18" s="116"/>
      <c r="D18" s="116"/>
      <c r="E18" s="116"/>
      <c r="L18" s="116"/>
      <c r="M18" s="116"/>
      <c r="N18" s="116"/>
    </row>
    <row r="19" spans="1:14" ht="12.75">
      <c r="A19" s="122" t="s">
        <v>123</v>
      </c>
      <c r="B19" s="116"/>
      <c r="C19" s="116"/>
      <c r="D19" s="116"/>
      <c r="E19" s="116"/>
      <c r="L19" s="116"/>
      <c r="M19" s="116"/>
      <c r="N19" s="116"/>
    </row>
    <row r="20" spans="1:14" ht="12.75">
      <c r="A20" s="116"/>
      <c r="B20" s="116"/>
      <c r="C20" s="116"/>
      <c r="D20" s="116"/>
      <c r="E20" s="116"/>
      <c r="L20" s="116"/>
      <c r="M20" s="116"/>
      <c r="N20" s="116"/>
    </row>
    <row r="21" spans="1:16" ht="12.75">
      <c r="A21" s="116"/>
      <c r="B21" s="116"/>
      <c r="C21" s="116"/>
      <c r="D21" s="116"/>
      <c r="E21" s="116"/>
      <c r="F21" s="37" t="s">
        <v>12</v>
      </c>
      <c r="G21" s="18"/>
      <c r="I21" s="34" t="s">
        <v>13</v>
      </c>
      <c r="J21" s="18"/>
      <c r="L21" s="126" t="s">
        <v>12</v>
      </c>
      <c r="M21" s="131"/>
      <c r="N21" s="116"/>
      <c r="O21" s="34" t="s">
        <v>13</v>
      </c>
      <c r="P21" s="18"/>
    </row>
    <row r="22" spans="1:16" ht="12.75">
      <c r="A22" s="116"/>
      <c r="B22" s="116"/>
      <c r="C22" s="116"/>
      <c r="D22" s="116"/>
      <c r="E22" s="116"/>
      <c r="F22" s="35"/>
      <c r="G22" s="18"/>
      <c r="I22" s="35"/>
      <c r="J22" s="18"/>
      <c r="L22" s="127"/>
      <c r="M22" s="131"/>
      <c r="N22" s="116"/>
      <c r="O22" s="35"/>
      <c r="P22" s="18"/>
    </row>
    <row r="23" spans="1:16" ht="12.75">
      <c r="A23" s="116"/>
      <c r="B23" s="116"/>
      <c r="C23" s="116"/>
      <c r="D23" s="116"/>
      <c r="E23" s="116"/>
      <c r="F23" s="30" t="s">
        <v>124</v>
      </c>
      <c r="G23" s="56" t="s">
        <v>124</v>
      </c>
      <c r="H23" s="3"/>
      <c r="I23" s="30" t="s">
        <v>124</v>
      </c>
      <c r="J23" s="56" t="s">
        <v>124</v>
      </c>
      <c r="L23" s="135" t="s">
        <v>124</v>
      </c>
      <c r="M23" s="145" t="s">
        <v>124</v>
      </c>
      <c r="N23" s="90"/>
      <c r="O23" s="30" t="s">
        <v>124</v>
      </c>
      <c r="P23" s="32" t="s">
        <v>124</v>
      </c>
    </row>
    <row r="24" spans="1:16" ht="12.75">
      <c r="A24" s="116"/>
      <c r="B24" s="116"/>
      <c r="C24" s="116"/>
      <c r="D24" s="116"/>
      <c r="E24" s="116"/>
      <c r="F24" s="21" t="s">
        <v>125</v>
      </c>
      <c r="G24" s="57" t="s">
        <v>15</v>
      </c>
      <c r="H24" s="3"/>
      <c r="I24" s="21" t="s">
        <v>125</v>
      </c>
      <c r="J24" s="57" t="s">
        <v>15</v>
      </c>
      <c r="L24" s="136" t="s">
        <v>125</v>
      </c>
      <c r="M24" s="146" t="s">
        <v>15</v>
      </c>
      <c r="N24" s="90"/>
      <c r="O24" s="21" t="s">
        <v>125</v>
      </c>
      <c r="P24" s="82" t="s">
        <v>15</v>
      </c>
    </row>
    <row r="25" spans="1:16" ht="12.75">
      <c r="A25" s="116"/>
      <c r="B25" s="116"/>
      <c r="C25" s="116"/>
      <c r="D25" s="116"/>
      <c r="E25" s="116"/>
      <c r="F25" s="21" t="s">
        <v>126</v>
      </c>
      <c r="G25" s="57" t="s">
        <v>127</v>
      </c>
      <c r="H25" s="3"/>
      <c r="I25" s="21" t="s">
        <v>126</v>
      </c>
      <c r="J25" s="57" t="s">
        <v>127</v>
      </c>
      <c r="L25" s="136" t="s">
        <v>126</v>
      </c>
      <c r="M25" s="146" t="s">
        <v>127</v>
      </c>
      <c r="N25" s="90"/>
      <c r="O25" s="21" t="s">
        <v>126</v>
      </c>
      <c r="P25" s="82" t="s">
        <v>127</v>
      </c>
    </row>
    <row r="26" spans="1:16" ht="12.75">
      <c r="A26" s="116"/>
      <c r="B26" s="116"/>
      <c r="C26" s="116"/>
      <c r="D26" s="116"/>
      <c r="E26" s="116"/>
      <c r="F26" s="21" t="s">
        <v>17</v>
      </c>
      <c r="G26" s="57" t="s">
        <v>128</v>
      </c>
      <c r="H26" s="3"/>
      <c r="I26" s="21" t="s">
        <v>17</v>
      </c>
      <c r="J26" s="57" t="s">
        <v>128</v>
      </c>
      <c r="L26" s="136" t="s">
        <v>17</v>
      </c>
      <c r="M26" s="146" t="s">
        <v>128</v>
      </c>
      <c r="N26" s="90"/>
      <c r="O26" s="21" t="s">
        <v>17</v>
      </c>
      <c r="P26" s="82" t="s">
        <v>128</v>
      </c>
    </row>
    <row r="27" spans="1:16" ht="12.75">
      <c r="A27" s="116"/>
      <c r="B27" s="116"/>
      <c r="C27" s="116"/>
      <c r="D27" s="116"/>
      <c r="E27" s="116"/>
      <c r="F27" s="22" t="s">
        <v>129</v>
      </c>
      <c r="G27" s="58" t="s">
        <v>22</v>
      </c>
      <c r="H27" s="3"/>
      <c r="I27" s="22" t="s">
        <v>129</v>
      </c>
      <c r="J27" s="58" t="s">
        <v>22</v>
      </c>
      <c r="L27" s="137" t="s">
        <v>21</v>
      </c>
      <c r="M27" s="147" t="s">
        <v>22</v>
      </c>
      <c r="N27" s="90"/>
      <c r="O27" s="22" t="s">
        <v>21</v>
      </c>
      <c r="P27" s="83" t="s">
        <v>22</v>
      </c>
    </row>
    <row r="28" spans="1:16" ht="12.75">
      <c r="A28" s="116"/>
      <c r="B28" s="116"/>
      <c r="C28" s="116"/>
      <c r="D28" s="116"/>
      <c r="E28" s="116"/>
      <c r="F28" s="24"/>
      <c r="G28" s="59"/>
      <c r="I28" s="24"/>
      <c r="J28" s="59"/>
      <c r="L28" s="138" t="s">
        <v>23</v>
      </c>
      <c r="M28" s="148" t="s">
        <v>23</v>
      </c>
      <c r="N28" s="116"/>
      <c r="O28" s="24"/>
      <c r="P28" s="66"/>
    </row>
    <row r="29" spans="1:16" ht="12.75">
      <c r="A29" s="116"/>
      <c r="B29" s="116"/>
      <c r="C29" s="116"/>
      <c r="D29" s="116"/>
      <c r="E29" s="116"/>
      <c r="F29" s="24"/>
      <c r="G29" s="59"/>
      <c r="I29" s="24"/>
      <c r="J29" s="59"/>
      <c r="L29" s="139"/>
      <c r="M29" s="149"/>
      <c r="N29" s="116"/>
      <c r="O29" s="24"/>
      <c r="P29" s="66"/>
    </row>
    <row r="30" spans="1:16" ht="12.75">
      <c r="A30" s="116" t="s">
        <v>130</v>
      </c>
      <c r="B30" s="116"/>
      <c r="C30" s="116"/>
      <c r="D30" s="116"/>
      <c r="E30" s="116"/>
      <c r="F30" s="25">
        <v>0</v>
      </c>
      <c r="G30" s="59">
        <v>235400</v>
      </c>
      <c r="I30" s="25">
        <v>0</v>
      </c>
      <c r="J30" s="59"/>
      <c r="L30" s="140">
        <f>176246-1000</f>
        <v>175246</v>
      </c>
      <c r="M30" s="149">
        <v>235400</v>
      </c>
      <c r="N30" s="116"/>
      <c r="O30" s="25">
        <v>0</v>
      </c>
      <c r="P30" s="66">
        <v>0</v>
      </c>
    </row>
    <row r="31" spans="1:16" ht="12.75">
      <c r="A31" s="116" t="s">
        <v>131</v>
      </c>
      <c r="B31" s="116"/>
      <c r="C31" s="116"/>
      <c r="D31" s="116"/>
      <c r="E31" s="116"/>
      <c r="F31" s="74" t="s">
        <v>28</v>
      </c>
      <c r="G31" s="59"/>
      <c r="I31" s="25">
        <v>0</v>
      </c>
      <c r="J31" s="59">
        <v>75754</v>
      </c>
      <c r="L31" s="141">
        <v>0</v>
      </c>
      <c r="M31" s="150">
        <v>0</v>
      </c>
      <c r="N31" s="116"/>
      <c r="O31" s="25">
        <v>45581</v>
      </c>
      <c r="P31" s="66">
        <v>75754</v>
      </c>
    </row>
    <row r="32" spans="1:16" ht="12.75">
      <c r="A32" s="116" t="s">
        <v>132</v>
      </c>
      <c r="B32" s="116"/>
      <c r="C32" s="116"/>
      <c r="D32" s="116"/>
      <c r="E32" s="116"/>
      <c r="F32" s="25">
        <v>0</v>
      </c>
      <c r="G32" s="59"/>
      <c r="I32" s="25">
        <v>0</v>
      </c>
      <c r="J32" s="59"/>
      <c r="L32" s="140">
        <v>36325</v>
      </c>
      <c r="M32" s="150">
        <v>0</v>
      </c>
      <c r="N32" s="116"/>
      <c r="O32" s="25">
        <v>42750</v>
      </c>
      <c r="P32" s="66">
        <v>0</v>
      </c>
    </row>
    <row r="33" spans="1:16" ht="12.75">
      <c r="A33" s="116" t="s">
        <v>133</v>
      </c>
      <c r="B33" s="116"/>
      <c r="C33" s="116"/>
      <c r="D33" s="116"/>
      <c r="E33" s="116"/>
      <c r="F33" s="25">
        <v>0</v>
      </c>
      <c r="G33" s="59">
        <v>511</v>
      </c>
      <c r="I33" s="25">
        <v>0</v>
      </c>
      <c r="J33" s="59"/>
      <c r="L33" s="140">
        <v>487</v>
      </c>
      <c r="M33" s="149">
        <v>511</v>
      </c>
      <c r="N33" s="116"/>
      <c r="O33" s="25">
        <v>0</v>
      </c>
      <c r="P33" s="66">
        <v>0</v>
      </c>
    </row>
    <row r="34" spans="1:16" ht="12.75">
      <c r="A34" s="123" t="s">
        <v>134</v>
      </c>
      <c r="B34" s="116"/>
      <c r="C34" s="116"/>
      <c r="D34" s="116"/>
      <c r="E34" s="116"/>
      <c r="F34" s="25">
        <v>0</v>
      </c>
      <c r="G34" s="59">
        <v>37348</v>
      </c>
      <c r="I34" s="25">
        <v>0</v>
      </c>
      <c r="J34" s="59"/>
      <c r="L34" s="140">
        <v>37045</v>
      </c>
      <c r="M34" s="149">
        <v>37348</v>
      </c>
      <c r="N34" s="116"/>
      <c r="O34" s="25">
        <v>0</v>
      </c>
      <c r="P34" s="66">
        <v>0</v>
      </c>
    </row>
    <row r="35" spans="1:16" ht="12.75">
      <c r="A35" s="116"/>
      <c r="B35" s="116"/>
      <c r="C35" s="116"/>
      <c r="D35" s="116"/>
      <c r="E35" s="116"/>
      <c r="F35" s="25"/>
      <c r="G35" s="59"/>
      <c r="I35" s="25"/>
      <c r="J35" s="59"/>
      <c r="L35" s="140"/>
      <c r="M35" s="149"/>
      <c r="N35" s="116"/>
      <c r="O35" s="25"/>
      <c r="P35" s="66"/>
    </row>
    <row r="36" spans="1:16" ht="12.75">
      <c r="A36" s="124" t="s">
        <v>135</v>
      </c>
      <c r="B36" s="116"/>
      <c r="C36" s="116"/>
      <c r="D36" s="116"/>
      <c r="E36" s="116"/>
      <c r="F36" s="25"/>
      <c r="G36" s="59"/>
      <c r="I36" s="25"/>
      <c r="J36" s="59"/>
      <c r="L36" s="140"/>
      <c r="M36" s="149"/>
      <c r="N36" s="116"/>
      <c r="O36" s="25"/>
      <c r="P36" s="66"/>
    </row>
    <row r="37" spans="1:16" ht="12.75">
      <c r="A37" s="116" t="s">
        <v>136</v>
      </c>
      <c r="B37" s="116"/>
      <c r="C37" s="116"/>
      <c r="D37" s="116"/>
      <c r="E37" s="116"/>
      <c r="F37" s="25">
        <v>0</v>
      </c>
      <c r="G37" s="59">
        <v>37843</v>
      </c>
      <c r="I37" s="25">
        <v>0</v>
      </c>
      <c r="J37" s="59"/>
      <c r="L37" s="140">
        <v>17819</v>
      </c>
      <c r="M37" s="149">
        <v>37843</v>
      </c>
      <c r="N37" s="116"/>
      <c r="O37" s="25">
        <v>0</v>
      </c>
      <c r="P37" s="66">
        <v>0</v>
      </c>
    </row>
    <row r="38" spans="1:16" ht="12.75">
      <c r="A38" s="116" t="s">
        <v>137</v>
      </c>
      <c r="B38" s="116"/>
      <c r="C38" s="116"/>
      <c r="D38" s="116"/>
      <c r="E38" s="116"/>
      <c r="F38" s="25">
        <v>0</v>
      </c>
      <c r="G38" s="59">
        <v>133595</v>
      </c>
      <c r="I38" s="25">
        <v>0</v>
      </c>
      <c r="J38" s="59"/>
      <c r="L38" s="140">
        <v>48817</v>
      </c>
      <c r="M38" s="149">
        <v>133595</v>
      </c>
      <c r="N38" s="116"/>
      <c r="O38" s="25">
        <v>0</v>
      </c>
      <c r="P38" s="66">
        <v>0</v>
      </c>
    </row>
    <row r="39" spans="1:16" ht="12.75">
      <c r="A39" s="116" t="s">
        <v>138</v>
      </c>
      <c r="B39" s="116"/>
      <c r="C39" s="116"/>
      <c r="D39" s="116"/>
      <c r="E39" s="116"/>
      <c r="F39" s="25">
        <v>0</v>
      </c>
      <c r="G39" s="59">
        <v>21440</v>
      </c>
      <c r="I39" s="25">
        <v>0</v>
      </c>
      <c r="J39" s="59">
        <v>304833</v>
      </c>
      <c r="L39" s="140">
        <v>8549</v>
      </c>
      <c r="M39" s="149">
        <v>21440</v>
      </c>
      <c r="N39" s="116"/>
      <c r="O39" s="25">
        <v>274546</v>
      </c>
      <c r="P39" s="66">
        <v>304833</v>
      </c>
    </row>
    <row r="40" spans="1:16" ht="12.75">
      <c r="A40" s="116" t="s">
        <v>139</v>
      </c>
      <c r="B40" s="116"/>
      <c r="C40" s="116"/>
      <c r="D40" s="116"/>
      <c r="E40" s="116"/>
      <c r="F40" s="25">
        <v>0</v>
      </c>
      <c r="G40" s="59">
        <v>454</v>
      </c>
      <c r="I40" s="25">
        <v>0</v>
      </c>
      <c r="J40" s="59">
        <v>51</v>
      </c>
      <c r="L40" s="140">
        <v>30462</v>
      </c>
      <c r="M40" s="149">
        <v>454</v>
      </c>
      <c r="N40" s="116"/>
      <c r="O40" s="25">
        <v>26713</v>
      </c>
      <c r="P40" s="66">
        <v>51</v>
      </c>
    </row>
    <row r="41" spans="1:16" ht="12.75">
      <c r="A41" s="116" t="s">
        <v>140</v>
      </c>
      <c r="B41" s="116"/>
      <c r="C41" s="116"/>
      <c r="D41" s="116"/>
      <c r="E41" s="116"/>
      <c r="F41" s="26">
        <v>0</v>
      </c>
      <c r="G41" s="61">
        <v>1560</v>
      </c>
      <c r="I41" s="26">
        <v>0</v>
      </c>
      <c r="J41" s="61">
        <v>104</v>
      </c>
      <c r="L41" s="142">
        <v>1259</v>
      </c>
      <c r="M41" s="151">
        <v>1560</v>
      </c>
      <c r="N41" s="116"/>
      <c r="O41" s="26">
        <v>232</v>
      </c>
      <c r="P41" s="53">
        <v>104</v>
      </c>
    </row>
    <row r="42" spans="1:16" ht="12.75">
      <c r="A42" s="116"/>
      <c r="B42" s="116"/>
      <c r="C42" s="116"/>
      <c r="D42" s="116"/>
      <c r="E42" s="116"/>
      <c r="F42" s="25">
        <v>0</v>
      </c>
      <c r="G42" s="59">
        <f>SUM(G37:G41)</f>
        <v>194892</v>
      </c>
      <c r="I42" s="25">
        <v>0</v>
      </c>
      <c r="J42" s="59">
        <f>SUM(J37:J41)</f>
        <v>304988</v>
      </c>
      <c r="L42" s="140">
        <f>SUM(L37:L41)</f>
        <v>106906</v>
      </c>
      <c r="M42" s="149">
        <f>SUM(M37:M41)</f>
        <v>194892</v>
      </c>
      <c r="N42" s="116"/>
      <c r="O42" s="25" t="e">
        <f>SUM(O37:O41)</f>
        <v>#VALUE!</v>
      </c>
      <c r="P42" s="66">
        <f>SUM(P37:P41)</f>
        <v>304988</v>
      </c>
    </row>
    <row r="43" spans="1:16" ht="12.75">
      <c r="A43" s="124" t="s">
        <v>141</v>
      </c>
      <c r="B43" s="116"/>
      <c r="C43" s="116"/>
      <c r="D43" s="116"/>
      <c r="E43" s="116"/>
      <c r="F43" s="25"/>
      <c r="G43" s="59"/>
      <c r="I43" s="25"/>
      <c r="J43" s="59"/>
      <c r="L43" s="140"/>
      <c r="M43" s="149"/>
      <c r="N43" s="116"/>
      <c r="O43" s="25"/>
      <c r="P43" s="66"/>
    </row>
    <row r="44" spans="1:16" ht="12.75">
      <c r="A44" s="116" t="s">
        <v>142</v>
      </c>
      <c r="B44" s="116"/>
      <c r="C44" s="116"/>
      <c r="D44" s="116"/>
      <c r="E44" s="116"/>
      <c r="F44" s="25">
        <v>0</v>
      </c>
      <c r="G44" s="59">
        <v>73466</v>
      </c>
      <c r="I44" s="25">
        <v>0</v>
      </c>
      <c r="J44" s="59"/>
      <c r="L44" s="140">
        <f>44184+2000</f>
        <v>46184</v>
      </c>
      <c r="M44" s="149">
        <v>73466</v>
      </c>
      <c r="N44" s="116"/>
      <c r="O44" s="25">
        <v>0</v>
      </c>
      <c r="P44" s="66">
        <v>0</v>
      </c>
    </row>
    <row r="45" spans="1:16" ht="12.75">
      <c r="A45" s="116" t="s">
        <v>143</v>
      </c>
      <c r="B45" s="116"/>
      <c r="C45" s="116"/>
      <c r="D45" s="116"/>
      <c r="E45" s="116"/>
      <c r="F45" s="25">
        <v>0</v>
      </c>
      <c r="G45" s="59">
        <v>22159</v>
      </c>
      <c r="I45" s="25">
        <v>0</v>
      </c>
      <c r="J45" s="59">
        <v>3823</v>
      </c>
      <c r="L45" s="140">
        <f>57617+79</f>
        <v>57696</v>
      </c>
      <c r="M45" s="149">
        <v>22159</v>
      </c>
      <c r="N45" s="116"/>
      <c r="O45" s="25">
        <v>30586</v>
      </c>
      <c r="P45" s="66">
        <v>3823</v>
      </c>
    </row>
    <row r="46" spans="1:16" ht="12.75">
      <c r="A46" s="116" t="s">
        <v>144</v>
      </c>
      <c r="B46" s="116"/>
      <c r="C46" s="116"/>
      <c r="D46" s="116"/>
      <c r="E46" s="116"/>
      <c r="F46" s="25">
        <v>0</v>
      </c>
      <c r="G46" s="69">
        <v>53536</v>
      </c>
      <c r="I46" s="25">
        <v>0</v>
      </c>
      <c r="J46" s="69">
        <v>30000</v>
      </c>
      <c r="L46" s="140">
        <v>32151</v>
      </c>
      <c r="M46" s="150">
        <v>53536</v>
      </c>
      <c r="N46" s="116"/>
      <c r="O46" s="25">
        <v>17000</v>
      </c>
      <c r="P46" s="54">
        <v>30000</v>
      </c>
    </row>
    <row r="47" spans="1:16" ht="12.75">
      <c r="A47" s="116" t="s">
        <v>51</v>
      </c>
      <c r="B47" s="116"/>
      <c r="C47" s="116"/>
      <c r="D47" s="116"/>
      <c r="E47" s="116"/>
      <c r="F47" s="25">
        <v>0</v>
      </c>
      <c r="G47" s="59">
        <v>1434</v>
      </c>
      <c r="I47" s="25">
        <v>0</v>
      </c>
      <c r="J47" s="59"/>
      <c r="L47" s="142">
        <v>1171</v>
      </c>
      <c r="M47" s="151">
        <v>1434</v>
      </c>
      <c r="N47" s="116"/>
      <c r="O47" s="25">
        <v>0</v>
      </c>
      <c r="P47" s="66">
        <v>0</v>
      </c>
    </row>
    <row r="48" spans="1:16" ht="12.75">
      <c r="A48" s="116"/>
      <c r="B48" s="116"/>
      <c r="C48" s="116"/>
      <c r="D48" s="116"/>
      <c r="E48" s="116"/>
      <c r="F48" s="25">
        <v>0</v>
      </c>
      <c r="G48" s="59" t="e">
        <f>SUM(#REF!)</f>
        <v>#VALUE!</v>
      </c>
      <c r="I48" s="25">
        <v>0</v>
      </c>
      <c r="J48" s="59" t="e">
        <f>SUM(#REF!)</f>
        <v>#VALUE!</v>
      </c>
      <c r="L48" s="140">
        <f>SUM(L44:L47)</f>
        <v>137202</v>
      </c>
      <c r="M48" s="149">
        <f>SUM(M44:M47)</f>
        <v>150595</v>
      </c>
      <c r="N48" s="116"/>
      <c r="O48" s="25" t="e">
        <f>SUM(#REF!)</f>
        <v>#VALUE!</v>
      </c>
      <c r="P48" s="66" t="e">
        <f>SUM(#REF!)</f>
        <v>#VALUE!</v>
      </c>
    </row>
    <row r="49" spans="1:16" ht="12.75">
      <c r="A49" s="116"/>
      <c r="B49" s="116"/>
      <c r="C49" s="116"/>
      <c r="D49" s="116"/>
      <c r="E49" s="116"/>
      <c r="F49" s="25"/>
      <c r="G49" s="59"/>
      <c r="I49" s="25"/>
      <c r="J49" s="59"/>
      <c r="L49" s="140"/>
      <c r="M49" s="149"/>
      <c r="N49" s="116"/>
      <c r="O49" s="25"/>
      <c r="P49" s="66"/>
    </row>
    <row r="50" spans="1:16" ht="12.75">
      <c r="A50" s="116" t="s">
        <v>145</v>
      </c>
      <c r="B50" s="116"/>
      <c r="C50" s="116"/>
      <c r="D50" s="116"/>
      <c r="E50" s="116"/>
      <c r="F50" s="25">
        <v>0</v>
      </c>
      <c r="G50" s="59" t="e">
        <f>G42-G48</f>
        <v>#VALUE!</v>
      </c>
      <c r="I50" s="25">
        <v>0</v>
      </c>
      <c r="J50" s="59" t="e">
        <f>J42-J48</f>
        <v>#VALUE!</v>
      </c>
      <c r="L50" s="140">
        <f>+L42-L48</f>
        <v>-30296</v>
      </c>
      <c r="M50" s="149">
        <f>M42-M48</f>
        <v>44297</v>
      </c>
      <c r="N50" s="116"/>
      <c r="O50" s="25" t="e">
        <f>O42-O48</f>
        <v>#VALUE!</v>
      </c>
      <c r="P50" s="66" t="e">
        <f>P42-P48</f>
        <v>#VALUE!</v>
      </c>
    </row>
    <row r="51" spans="1:16" ht="12.75">
      <c r="A51" s="116"/>
      <c r="B51" s="116"/>
      <c r="C51" s="116"/>
      <c r="D51" s="116"/>
      <c r="E51" s="116"/>
      <c r="F51" s="25"/>
      <c r="G51" s="59"/>
      <c r="I51" s="25"/>
      <c r="J51" s="59"/>
      <c r="L51" s="140"/>
      <c r="M51" s="149"/>
      <c r="N51" s="116"/>
      <c r="O51" s="25"/>
      <c r="P51" s="66"/>
    </row>
    <row r="52" spans="1:16" ht="12.75">
      <c r="A52" s="116" t="s">
        <v>146</v>
      </c>
      <c r="B52" s="116"/>
      <c r="C52" s="116"/>
      <c r="D52" s="116"/>
      <c r="E52" s="116"/>
      <c r="F52" s="25">
        <v>0</v>
      </c>
      <c r="G52" s="59">
        <v>1916</v>
      </c>
      <c r="I52" s="25">
        <v>0</v>
      </c>
      <c r="J52" s="59">
        <v>0</v>
      </c>
      <c r="L52" s="140">
        <v>1932</v>
      </c>
      <c r="M52" s="149">
        <v>1916</v>
      </c>
      <c r="N52" s="116"/>
      <c r="O52" s="25">
        <v>0</v>
      </c>
      <c r="P52" s="66">
        <v>0</v>
      </c>
    </row>
    <row r="53" spans="1:16" ht="12.75">
      <c r="A53" s="116" t="s">
        <v>147</v>
      </c>
      <c r="B53" s="116"/>
      <c r="C53" s="116"/>
      <c r="D53" s="116"/>
      <c r="E53" s="116"/>
      <c r="F53" s="25">
        <v>0</v>
      </c>
      <c r="G53" s="59">
        <v>0</v>
      </c>
      <c r="I53" s="25">
        <v>0</v>
      </c>
      <c r="J53" s="59">
        <v>0</v>
      </c>
      <c r="L53" s="141">
        <v>0</v>
      </c>
      <c r="M53" s="150">
        <v>0</v>
      </c>
      <c r="N53" s="116"/>
      <c r="O53" s="25">
        <v>0</v>
      </c>
      <c r="P53" s="66">
        <v>0</v>
      </c>
    </row>
    <row r="54" spans="1:16" ht="12.75">
      <c r="A54" s="116"/>
      <c r="B54" s="116"/>
      <c r="C54" s="116"/>
      <c r="D54" s="116"/>
      <c r="E54" s="116"/>
      <c r="F54" s="25"/>
      <c r="G54" s="59"/>
      <c r="I54" s="25"/>
      <c r="J54" s="59"/>
      <c r="L54" s="140"/>
      <c r="M54" s="149"/>
      <c r="N54" s="116"/>
      <c r="O54" s="25"/>
      <c r="P54" s="66"/>
    </row>
    <row r="55" spans="1:16" ht="12.75">
      <c r="A55" s="116"/>
      <c r="B55" s="116"/>
      <c r="C55" s="116"/>
      <c r="D55" s="116"/>
      <c r="E55" s="116"/>
      <c r="F55" s="27">
        <v>0</v>
      </c>
      <c r="G55" s="64" t="e">
        <f>SUM(G30:G34)+G50+G52+G53</f>
        <v>#VALUE!</v>
      </c>
      <c r="I55" s="27">
        <v>0</v>
      </c>
      <c r="J55" s="64" t="e">
        <f>SUM(J30:J34)+J50+J52+J53</f>
        <v>#VALUE!</v>
      </c>
      <c r="L55" s="143">
        <f>SUM(L30:L34)+L50+L52+L53</f>
        <v>220739</v>
      </c>
      <c r="M55" s="152">
        <f>SUM(M30:M34)+M50+M52+M53</f>
        <v>319472</v>
      </c>
      <c r="N55" s="116"/>
      <c r="O55" s="27" t="e">
        <f>SUM(O30:O34)+O50+O52+O53</f>
        <v>#VALUE!</v>
      </c>
      <c r="P55" s="70" t="e">
        <f>SUM(P30:P34)+P50+P52+P53</f>
        <v>#VALUE!</v>
      </c>
    </row>
    <row r="56" spans="1:16" ht="12.75">
      <c r="A56" s="116"/>
      <c r="B56" s="116"/>
      <c r="C56" s="116"/>
      <c r="D56" s="116"/>
      <c r="E56" s="116"/>
      <c r="F56" s="24"/>
      <c r="G56" s="59"/>
      <c r="I56" s="25"/>
      <c r="J56" s="59"/>
      <c r="L56" s="139"/>
      <c r="M56" s="149"/>
      <c r="N56" s="116"/>
      <c r="O56" s="25"/>
      <c r="P56" s="66"/>
    </row>
    <row r="57" spans="1:16" ht="12.75">
      <c r="A57" s="124" t="s">
        <v>148</v>
      </c>
      <c r="B57" s="116"/>
      <c r="C57" s="116"/>
      <c r="D57" s="116"/>
      <c r="E57" s="116"/>
      <c r="F57" s="24"/>
      <c r="G57" s="59"/>
      <c r="I57" s="25"/>
      <c r="J57" s="59"/>
      <c r="L57" s="139"/>
      <c r="M57" s="149"/>
      <c r="N57" s="116"/>
      <c r="O57" s="25"/>
      <c r="P57" s="66"/>
    </row>
    <row r="58" spans="1:16" ht="12.75">
      <c r="A58" s="125" t="s">
        <v>149</v>
      </c>
      <c r="B58" s="116"/>
      <c r="C58" s="116"/>
      <c r="D58" s="116"/>
      <c r="E58" s="116"/>
      <c r="F58" s="25">
        <v>0</v>
      </c>
      <c r="G58" s="59">
        <v>126483</v>
      </c>
      <c r="I58" s="25">
        <v>0</v>
      </c>
      <c r="J58" s="59">
        <v>126483</v>
      </c>
      <c r="L58" s="140">
        <v>126483</v>
      </c>
      <c r="M58" s="149">
        <v>126483</v>
      </c>
      <c r="N58" s="116"/>
      <c r="O58" s="25">
        <v>126483</v>
      </c>
      <c r="P58" s="66">
        <v>126483</v>
      </c>
    </row>
    <row r="59" spans="1:16" ht="12.75">
      <c r="A59" s="125" t="s">
        <v>150</v>
      </c>
      <c r="B59" s="116"/>
      <c r="C59" s="116"/>
      <c r="D59" s="116"/>
      <c r="E59" s="116"/>
      <c r="F59" s="25">
        <v>0</v>
      </c>
      <c r="G59" s="59">
        <v>-16813</v>
      </c>
      <c r="I59" s="25">
        <v>0</v>
      </c>
      <c r="J59" s="59">
        <v>2422</v>
      </c>
      <c r="L59" s="140">
        <f>-123673-3000</f>
        <v>-126673</v>
      </c>
      <c r="M59" s="149">
        <v>-16813</v>
      </c>
      <c r="N59" s="116"/>
      <c r="O59" s="25">
        <v>-2261</v>
      </c>
      <c r="P59" s="66">
        <v>2422</v>
      </c>
    </row>
    <row r="60" spans="1:16" ht="12.75">
      <c r="A60" s="125" t="s">
        <v>151</v>
      </c>
      <c r="B60" s="116"/>
      <c r="C60" s="116"/>
      <c r="D60" s="116"/>
      <c r="E60" s="116"/>
      <c r="F60" s="26">
        <v>0</v>
      </c>
      <c r="G60" s="61">
        <v>66613</v>
      </c>
      <c r="I60" s="26">
        <v>0</v>
      </c>
      <c r="J60" s="61">
        <v>94846</v>
      </c>
      <c r="L60" s="142">
        <v>85841</v>
      </c>
      <c r="M60" s="151">
        <v>66613</v>
      </c>
      <c r="N60" s="116"/>
      <c r="O60" s="26">
        <v>94846</v>
      </c>
      <c r="P60" s="53">
        <v>94846</v>
      </c>
    </row>
    <row r="61" spans="1:16" ht="12.75">
      <c r="A61" s="125" t="s">
        <v>152</v>
      </c>
      <c r="B61" s="116"/>
      <c r="C61" s="116"/>
      <c r="D61" s="116"/>
      <c r="E61" s="116"/>
      <c r="F61" s="25">
        <v>0</v>
      </c>
      <c r="G61" s="59">
        <f>SUM(G58:G60)</f>
        <v>176283</v>
      </c>
      <c r="I61" s="25">
        <v>0</v>
      </c>
      <c r="J61" s="59">
        <f>SUM(J58:J60)</f>
        <v>223751</v>
      </c>
      <c r="L61" s="140">
        <f>SUM(L58:L60)</f>
        <v>85651</v>
      </c>
      <c r="M61" s="149">
        <f>SUM(M58:M60)</f>
        <v>176283</v>
      </c>
      <c r="N61" s="116"/>
      <c r="O61" s="25">
        <f>SUM(O58:O60)</f>
        <v>219068</v>
      </c>
      <c r="P61" s="66">
        <f>SUM(P58:P60)</f>
        <v>223751</v>
      </c>
    </row>
    <row r="62" spans="1:16" ht="12.75">
      <c r="A62" s="125"/>
      <c r="B62" s="116"/>
      <c r="C62" s="116"/>
      <c r="D62" s="116"/>
      <c r="E62" s="116"/>
      <c r="F62" s="25"/>
      <c r="G62" s="59"/>
      <c r="I62" s="25"/>
      <c r="J62" s="59"/>
      <c r="L62" s="140"/>
      <c r="M62" s="149"/>
      <c r="N62" s="116"/>
      <c r="O62" s="25"/>
      <c r="P62" s="66"/>
    </row>
    <row r="63" spans="1:16" ht="12.75">
      <c r="A63" s="125" t="s">
        <v>153</v>
      </c>
      <c r="B63" s="116"/>
      <c r="C63" s="116"/>
      <c r="D63" s="116"/>
      <c r="E63" s="116"/>
      <c r="F63" s="25">
        <v>0</v>
      </c>
      <c r="G63" s="59">
        <v>275</v>
      </c>
      <c r="I63" s="25">
        <v>0</v>
      </c>
      <c r="J63" s="59"/>
      <c r="L63" s="141">
        <v>0</v>
      </c>
      <c r="M63" s="149">
        <v>275</v>
      </c>
      <c r="N63" s="116"/>
      <c r="O63" s="25">
        <v>0</v>
      </c>
      <c r="P63" s="66">
        <v>0</v>
      </c>
    </row>
    <row r="64" spans="1:16" ht="12.75">
      <c r="A64" s="125" t="s">
        <v>154</v>
      </c>
      <c r="B64" s="116"/>
      <c r="C64" s="116"/>
      <c r="D64" s="116"/>
      <c r="E64" s="116"/>
      <c r="F64" s="25">
        <v>0</v>
      </c>
      <c r="G64" s="59">
        <v>123168</v>
      </c>
      <c r="I64" s="25">
        <v>0</v>
      </c>
      <c r="J64" s="59">
        <v>123168</v>
      </c>
      <c r="L64" s="140">
        <v>123168</v>
      </c>
      <c r="M64" s="149">
        <v>123168</v>
      </c>
      <c r="N64" s="116"/>
      <c r="O64" s="25">
        <v>123168</v>
      </c>
      <c r="P64" s="66">
        <v>123168</v>
      </c>
    </row>
    <row r="65" spans="1:16" ht="12.75">
      <c r="A65" s="125" t="s">
        <v>155</v>
      </c>
      <c r="B65" s="116"/>
      <c r="C65" s="116"/>
      <c r="D65" s="116"/>
      <c r="E65" s="116"/>
      <c r="F65" s="25">
        <v>0</v>
      </c>
      <c r="G65" s="59">
        <v>3002</v>
      </c>
      <c r="I65" s="25">
        <v>0</v>
      </c>
      <c r="J65" s="59"/>
      <c r="L65" s="140">
        <v>541</v>
      </c>
      <c r="M65" s="149">
        <v>3002</v>
      </c>
      <c r="N65" s="116"/>
      <c r="O65" s="25">
        <v>0</v>
      </c>
      <c r="P65" s="66">
        <v>0</v>
      </c>
    </row>
    <row r="66" spans="1:16" ht="12.75">
      <c r="A66" s="125" t="s">
        <v>156</v>
      </c>
      <c r="B66" s="116"/>
      <c r="C66" s="116"/>
      <c r="D66" s="116"/>
      <c r="E66" s="116"/>
      <c r="F66" s="25">
        <v>0</v>
      </c>
      <c r="G66" s="59">
        <v>16744</v>
      </c>
      <c r="I66" s="25">
        <v>0</v>
      </c>
      <c r="J66" s="59"/>
      <c r="L66" s="140">
        <v>11379</v>
      </c>
      <c r="M66" s="149">
        <v>16744</v>
      </c>
      <c r="N66" s="116"/>
      <c r="O66" s="25">
        <v>0</v>
      </c>
      <c r="P66" s="66">
        <v>0</v>
      </c>
    </row>
    <row r="67" spans="1:16" ht="12.75">
      <c r="A67" s="125"/>
      <c r="B67" s="116"/>
      <c r="C67" s="116"/>
      <c r="D67" s="116"/>
      <c r="E67" s="116"/>
      <c r="F67" s="25"/>
      <c r="G67" s="59"/>
      <c r="I67" s="25"/>
      <c r="J67" s="59"/>
      <c r="L67" s="140"/>
      <c r="M67" s="149"/>
      <c r="N67" s="116"/>
      <c r="O67" s="25"/>
      <c r="P67" s="66"/>
    </row>
    <row r="68" spans="1:16" ht="12.75">
      <c r="A68" s="125"/>
      <c r="B68" s="116"/>
      <c r="C68" s="116"/>
      <c r="D68" s="116"/>
      <c r="E68" s="116"/>
      <c r="F68" s="27">
        <v>0</v>
      </c>
      <c r="G68" s="64">
        <f>SUM(G63:G67)+G61</f>
        <v>319472</v>
      </c>
      <c r="I68" s="27">
        <v>0</v>
      </c>
      <c r="J68" s="64">
        <f>SUM(J63:J67)+J61</f>
        <v>346919</v>
      </c>
      <c r="L68" s="143">
        <f>SUM(L63:L67)+L61</f>
        <v>220739</v>
      </c>
      <c r="M68" s="152">
        <f>SUM(M63:M67)+M61</f>
        <v>319472</v>
      </c>
      <c r="N68" s="116"/>
      <c r="O68" s="27" t="e">
        <f>SUM(O63:O67)+O61</f>
        <v>#VALUE!</v>
      </c>
      <c r="P68" s="70">
        <f>SUM(P63:P67)+P61</f>
        <v>346919</v>
      </c>
    </row>
    <row r="69" spans="1:16" ht="12.75">
      <c r="A69" s="125"/>
      <c r="B69" s="116"/>
      <c r="C69" s="116"/>
      <c r="D69" s="116"/>
      <c r="E69" s="116"/>
      <c r="F69" s="28"/>
      <c r="G69" s="67"/>
      <c r="I69" s="28"/>
      <c r="J69" s="67"/>
      <c r="L69" s="144"/>
      <c r="M69" s="153"/>
      <c r="N69" s="116"/>
      <c r="O69" s="28"/>
      <c r="P69" s="84"/>
    </row>
    <row r="70" spans="1:14" ht="12.75">
      <c r="A70" s="116"/>
      <c r="B70" s="116"/>
      <c r="C70" s="116"/>
      <c r="D70" s="116"/>
      <c r="E70" s="116"/>
      <c r="F70" s="12"/>
      <c r="I70" s="12"/>
      <c r="L70" s="116"/>
      <c r="M70" s="116"/>
      <c r="N70" s="116"/>
    </row>
    <row r="71" spans="1:16" ht="12.75">
      <c r="A71" s="116" t="s">
        <v>157</v>
      </c>
      <c r="B71" s="116"/>
      <c r="C71" s="116"/>
      <c r="D71" s="116"/>
      <c r="E71" s="116"/>
      <c r="L71" s="134">
        <f>((+L61-L52)/L58)*100</f>
        <v>66.18992275641786</v>
      </c>
      <c r="M71" s="134">
        <f>((+M61-M52)/M58)*100</f>
        <v>137.8580520702387</v>
      </c>
      <c r="N71" s="91"/>
      <c r="O71" s="72">
        <f>O61/O58*100</f>
        <v>173.1995604152337</v>
      </c>
      <c r="P71" s="71">
        <f>P61/P58*100</f>
        <v>176.9020342654744</v>
      </c>
    </row>
    <row r="72" spans="1:14" ht="12.75">
      <c r="A72" s="116"/>
      <c r="B72" s="116"/>
      <c r="C72" s="116"/>
      <c r="D72" s="116"/>
      <c r="E72" s="116"/>
      <c r="L72" s="116"/>
      <c r="M72" s="116"/>
      <c r="N72" s="116"/>
    </row>
  </sheetData>
  <printOptions/>
  <pageMargins left="0.36" right="0.33" top="0.38" bottom="0.46" header="0.28" footer="0.39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tabSelected="1" workbookViewId="0" topLeftCell="D1">
      <selection activeCell="H6" sqref="H6"/>
    </sheetView>
  </sheetViews>
  <sheetFormatPr defaultColWidth="9.140625" defaultRowHeight="12.75"/>
  <cols>
    <col min="1" max="1" width="6.00390625" style="6" customWidth="1"/>
    <col min="2" max="2" width="8.421875" style="6" customWidth="1"/>
    <col min="3" max="3" width="28.7109375" style="6" customWidth="1"/>
    <col min="4" max="4" width="14.57421875" style="6" customWidth="1"/>
    <col min="5" max="5" width="12.7109375" style="6" customWidth="1"/>
    <col min="6" max="6" width="13.140625" style="6" customWidth="1"/>
    <col min="7" max="7" width="1.8515625" style="6" customWidth="1"/>
    <col min="8" max="8" width="8.421875" style="6" customWidth="1"/>
    <col min="9" max="9" width="12.421875" style="6" customWidth="1"/>
    <col min="10" max="10" width="19.7109375" style="6" customWidth="1"/>
    <col min="11" max="16384" width="8.421875" style="6" customWidth="1"/>
  </cols>
  <sheetData>
    <row r="1" spans="1:10" ht="12.75">
      <c r="A1" s="116" t="s">
        <v>0</v>
      </c>
      <c r="B1" s="116"/>
      <c r="C1" s="116"/>
      <c r="D1" s="116"/>
      <c r="E1" s="116"/>
      <c r="F1" s="116"/>
      <c r="G1" s="116"/>
      <c r="H1" s="116"/>
      <c r="I1" s="92"/>
      <c r="J1" s="92" t="s">
        <v>121</v>
      </c>
    </row>
    <row r="2" spans="1:10" ht="12.75">
      <c r="A2" s="116" t="s">
        <v>2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.75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0" ht="12.75">
      <c r="A6" s="118" t="s">
        <v>3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2.75">
      <c r="A7" s="177" t="s">
        <v>242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0" ht="12.75">
      <c r="A8" s="119" t="s">
        <v>4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0" ht="12.75">
      <c r="A9" s="116"/>
      <c r="B9" s="116"/>
      <c r="C9" s="116"/>
      <c r="D9" s="116"/>
      <c r="E9" s="116"/>
      <c r="F9" s="116"/>
      <c r="G9" s="116"/>
      <c r="H9" s="116"/>
      <c r="I9" s="116"/>
      <c r="J9" s="116"/>
    </row>
    <row r="10" spans="1:10" ht="12.75">
      <c r="A10" s="118" t="s">
        <v>5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 ht="12.75">
      <c r="A11" s="118"/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12.75">
      <c r="A12" s="118" t="s">
        <v>6</v>
      </c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ht="12.75">
      <c r="A13" s="118" t="s">
        <v>7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ht="12.75">
      <c r="A14" s="116"/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ht="12.75">
      <c r="A15" s="116"/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ht="12.75">
      <c r="A16" s="116"/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ht="12.75">
      <c r="A17" s="124" t="s">
        <v>158</v>
      </c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ht="12.75">
      <c r="A18" s="90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12.75" hidden="1">
      <c r="A19" s="90">
        <v>1</v>
      </c>
      <c r="B19" s="122" t="s">
        <v>159</v>
      </c>
      <c r="C19" s="116"/>
      <c r="D19" s="116"/>
      <c r="E19" s="116"/>
      <c r="F19" s="116"/>
      <c r="G19" s="116"/>
      <c r="H19" s="116"/>
      <c r="I19" s="116"/>
      <c r="J19" s="116"/>
    </row>
    <row r="20" spans="1:10" ht="12.75" hidden="1">
      <c r="A20" s="90"/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12.75" hidden="1">
      <c r="A21" s="90"/>
      <c r="B21" s="116" t="s">
        <v>160</v>
      </c>
      <c r="C21" s="116"/>
      <c r="D21" s="116"/>
      <c r="E21" s="116"/>
      <c r="F21" s="116"/>
      <c r="G21" s="116"/>
      <c r="H21" s="116"/>
      <c r="I21" s="116"/>
      <c r="J21" s="116"/>
    </row>
    <row r="22" spans="1:10" ht="12.75" hidden="1">
      <c r="A22" s="90"/>
      <c r="B22" s="116" t="s">
        <v>161</v>
      </c>
      <c r="C22" s="116"/>
      <c r="D22" s="116"/>
      <c r="E22" s="116"/>
      <c r="F22" s="116"/>
      <c r="G22" s="116"/>
      <c r="H22" s="116"/>
      <c r="I22" s="116"/>
      <c r="J22" s="116"/>
    </row>
    <row r="23" spans="1:10" ht="12.75" hidden="1">
      <c r="A23" s="90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12.75" hidden="1">
      <c r="A24" s="90"/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0" ht="12.75" hidden="1">
      <c r="A25" s="90">
        <v>2</v>
      </c>
      <c r="B25" s="122" t="s">
        <v>162</v>
      </c>
      <c r="C25" s="116"/>
      <c r="D25" s="116"/>
      <c r="E25" s="116"/>
      <c r="F25" s="116"/>
      <c r="G25" s="116"/>
      <c r="H25" s="116"/>
      <c r="I25" s="116"/>
      <c r="J25" s="116"/>
    </row>
    <row r="26" spans="1:10" ht="12.75" hidden="1">
      <c r="A26" s="90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 hidden="1">
      <c r="A27" s="90"/>
      <c r="B27" s="116" t="s">
        <v>163</v>
      </c>
      <c r="C27" s="116"/>
      <c r="D27" s="116"/>
      <c r="E27" s="116"/>
      <c r="F27" s="116"/>
      <c r="G27" s="116"/>
      <c r="H27" s="116"/>
      <c r="I27" s="116"/>
      <c r="J27" s="116"/>
    </row>
    <row r="28" spans="1:10" ht="12.75" hidden="1">
      <c r="A28" s="90"/>
      <c r="B28" s="116" t="s">
        <v>164</v>
      </c>
      <c r="C28" s="116"/>
      <c r="D28" s="116"/>
      <c r="E28" s="116"/>
      <c r="F28" s="116"/>
      <c r="G28" s="116"/>
      <c r="H28" s="116"/>
      <c r="I28" s="116"/>
      <c r="J28" s="116"/>
    </row>
    <row r="29" spans="1:10" ht="12.75" hidden="1">
      <c r="A29" s="90"/>
      <c r="B29" s="116" t="s">
        <v>165</v>
      </c>
      <c r="C29" s="116"/>
      <c r="D29" s="116"/>
      <c r="E29" s="116"/>
      <c r="F29" s="116"/>
      <c r="G29" s="116"/>
      <c r="H29" s="116"/>
      <c r="I29" s="116"/>
      <c r="J29" s="116"/>
    </row>
    <row r="30" spans="1:10" ht="12.75" hidden="1">
      <c r="A30" s="90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 hidden="1">
      <c r="A31" s="90">
        <v>3</v>
      </c>
      <c r="B31" s="122" t="s">
        <v>166</v>
      </c>
      <c r="C31" s="116"/>
      <c r="D31" s="116"/>
      <c r="E31" s="116"/>
      <c r="F31" s="116"/>
      <c r="G31" s="116"/>
      <c r="H31" s="116"/>
      <c r="I31" s="116"/>
      <c r="J31" s="116"/>
    </row>
    <row r="32" spans="1:10" ht="12.75" hidden="1">
      <c r="A32" s="90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 hidden="1">
      <c r="A33" s="90"/>
      <c r="B33" s="116" t="s">
        <v>167</v>
      </c>
      <c r="C33" s="116"/>
      <c r="D33" s="116"/>
      <c r="E33" s="116"/>
      <c r="F33" s="116"/>
      <c r="G33" s="116"/>
      <c r="H33" s="116"/>
      <c r="I33" s="116"/>
      <c r="J33" s="116"/>
    </row>
    <row r="34" spans="1:10" ht="12.75" hidden="1">
      <c r="A34" s="90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 hidden="1">
      <c r="A35" s="90">
        <v>4</v>
      </c>
      <c r="B35" s="122" t="s">
        <v>168</v>
      </c>
      <c r="C35" s="116"/>
      <c r="D35" s="116"/>
      <c r="E35" s="116"/>
      <c r="F35" s="116"/>
      <c r="G35" s="116"/>
      <c r="H35" s="116"/>
      <c r="I35" s="116"/>
      <c r="J35" s="116"/>
    </row>
    <row r="36" spans="1:10" ht="12.75" hidden="1">
      <c r="A36" s="90"/>
      <c r="B36" s="116"/>
      <c r="C36" s="116"/>
      <c r="D36" s="116"/>
      <c r="E36" s="95" t="s">
        <v>169</v>
      </c>
      <c r="F36" s="95" t="s">
        <v>170</v>
      </c>
      <c r="G36" s="116"/>
      <c r="H36" s="116"/>
      <c r="I36" s="116"/>
      <c r="J36" s="116"/>
    </row>
    <row r="37" spans="1:10" ht="12.75" hidden="1">
      <c r="A37" s="90"/>
      <c r="B37" s="116"/>
      <c r="C37" s="116"/>
      <c r="D37" s="116"/>
      <c r="E37" s="107" t="s">
        <v>171</v>
      </c>
      <c r="F37" s="107" t="s">
        <v>171</v>
      </c>
      <c r="G37" s="116"/>
      <c r="H37" s="116"/>
      <c r="I37" s="116"/>
      <c r="J37" s="116"/>
    </row>
    <row r="38" spans="1:10" ht="12.75" hidden="1">
      <c r="A38" s="90"/>
      <c r="B38" s="116" t="s">
        <v>172</v>
      </c>
      <c r="C38" s="116"/>
      <c r="D38" s="116"/>
      <c r="E38" s="108" t="s">
        <v>21</v>
      </c>
      <c r="F38" s="108" t="s">
        <v>22</v>
      </c>
      <c r="G38" s="116"/>
      <c r="H38" s="116"/>
      <c r="I38" s="116"/>
      <c r="J38" s="116"/>
    </row>
    <row r="39" spans="1:10" ht="12.75" hidden="1">
      <c r="A39" s="90"/>
      <c r="B39" s="116" t="s">
        <v>173</v>
      </c>
      <c r="C39" s="116"/>
      <c r="D39" s="116"/>
      <c r="E39" s="109" t="s">
        <v>174</v>
      </c>
      <c r="F39" s="109" t="s">
        <v>174</v>
      </c>
      <c r="G39" s="116"/>
      <c r="H39" s="116"/>
      <c r="I39" s="116"/>
      <c r="J39" s="116"/>
    </row>
    <row r="40" spans="1:10" ht="12.75" hidden="1">
      <c r="A40" s="90"/>
      <c r="B40" s="116" t="s">
        <v>175</v>
      </c>
      <c r="C40" s="116"/>
      <c r="D40" s="116"/>
      <c r="E40" s="176" t="s">
        <v>28</v>
      </c>
      <c r="F40" s="99">
        <v>65</v>
      </c>
      <c r="G40" s="116"/>
      <c r="H40" s="116"/>
      <c r="I40" s="116"/>
      <c r="J40" s="116"/>
    </row>
    <row r="41" spans="1:10" ht="12.75" hidden="1">
      <c r="A41" s="90"/>
      <c r="B41" s="116" t="s">
        <v>176</v>
      </c>
      <c r="C41" s="116"/>
      <c r="D41" s="116"/>
      <c r="E41" s="99">
        <v>-5373</v>
      </c>
      <c r="F41" s="176" t="s">
        <v>28</v>
      </c>
      <c r="G41" s="116"/>
      <c r="H41" s="116"/>
      <c r="I41" s="116"/>
      <c r="J41" s="116"/>
    </row>
    <row r="42" spans="1:10" ht="12.75" hidden="1">
      <c r="A42" s="90"/>
      <c r="B42" s="116"/>
      <c r="C42" s="116"/>
      <c r="D42" s="116"/>
      <c r="E42" s="99"/>
      <c r="F42" s="99"/>
      <c r="G42" s="116"/>
      <c r="H42" s="116"/>
      <c r="I42" s="116"/>
      <c r="J42" s="116"/>
    </row>
    <row r="43" spans="1:10" ht="12.75" hidden="1">
      <c r="A43" s="90"/>
      <c r="B43" s="116" t="s">
        <v>177</v>
      </c>
      <c r="C43" s="116"/>
      <c r="D43" s="116"/>
      <c r="E43" s="99">
        <v>-373</v>
      </c>
      <c r="F43" s="99">
        <v>637</v>
      </c>
      <c r="G43" s="116"/>
      <c r="H43" s="116"/>
      <c r="I43" s="116"/>
      <c r="J43" s="116"/>
    </row>
    <row r="44" spans="1:10" ht="12.75" hidden="1">
      <c r="A44" s="90"/>
      <c r="B44" s="116" t="s">
        <v>178</v>
      </c>
      <c r="C44" s="116"/>
      <c r="D44" s="116"/>
      <c r="E44" s="99">
        <v>-936</v>
      </c>
      <c r="F44" s="176" t="s">
        <v>28</v>
      </c>
      <c r="G44" s="116"/>
      <c r="H44" s="116"/>
      <c r="I44" s="116"/>
      <c r="J44" s="116"/>
    </row>
    <row r="45" spans="1:10" ht="12.75" hidden="1">
      <c r="A45" s="90"/>
      <c r="B45" s="116"/>
      <c r="C45" s="116"/>
      <c r="D45" s="116"/>
      <c r="E45" s="110"/>
      <c r="F45" s="110"/>
      <c r="G45" s="116"/>
      <c r="H45" s="116"/>
      <c r="I45" s="116"/>
      <c r="J45" s="116"/>
    </row>
    <row r="46" spans="1:10" ht="12.75" hidden="1">
      <c r="A46" s="90"/>
      <c r="B46" s="116"/>
      <c r="C46" s="116"/>
      <c r="D46" s="116"/>
      <c r="E46" s="111">
        <f>SUM(E37:E44)</f>
        <v>-6682</v>
      </c>
      <c r="F46" s="111">
        <f>SUM(F37:F44)</f>
        <v>702</v>
      </c>
      <c r="G46" s="116"/>
      <c r="H46" s="116"/>
      <c r="I46" s="116"/>
      <c r="J46" s="116"/>
    </row>
    <row r="47" spans="1:10" ht="12.75" hidden="1">
      <c r="A47" s="90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 hidden="1">
      <c r="A48" s="90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 hidden="1">
      <c r="A49" s="90">
        <v>5</v>
      </c>
      <c r="B49" s="122" t="s">
        <v>179</v>
      </c>
      <c r="C49" s="116"/>
      <c r="D49" s="116"/>
      <c r="E49" s="116"/>
      <c r="F49" s="116"/>
      <c r="G49" s="116"/>
      <c r="H49" s="116"/>
      <c r="I49" s="116"/>
      <c r="J49" s="116"/>
    </row>
    <row r="50" spans="1:10" ht="12.75" hidden="1">
      <c r="A50" s="90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 hidden="1">
      <c r="A51" s="90"/>
      <c r="B51" s="116" t="s">
        <v>180</v>
      </c>
      <c r="C51" s="116"/>
      <c r="D51" s="116"/>
      <c r="E51" s="116"/>
      <c r="F51" s="116"/>
      <c r="G51" s="116"/>
      <c r="H51" s="116"/>
      <c r="I51" s="116"/>
      <c r="J51" s="116"/>
    </row>
    <row r="52" spans="1:10" ht="12.75" hidden="1">
      <c r="A52" s="90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 hidden="1">
      <c r="A53" s="90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 hidden="1">
      <c r="A54" s="90">
        <v>6</v>
      </c>
      <c r="B54" s="122" t="s">
        <v>181</v>
      </c>
      <c r="C54" s="116"/>
      <c r="D54" s="116"/>
      <c r="E54" s="116"/>
      <c r="F54" s="116"/>
      <c r="G54" s="116"/>
      <c r="H54" s="116"/>
      <c r="I54" s="116"/>
      <c r="J54" s="116"/>
    </row>
    <row r="55" spans="1:10" ht="12.75" hidden="1">
      <c r="A55" s="90"/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10" ht="12.75" hidden="1">
      <c r="A56" s="90"/>
      <c r="B56" s="116" t="s">
        <v>182</v>
      </c>
      <c r="C56" s="116"/>
      <c r="D56" s="116"/>
      <c r="E56" s="116"/>
      <c r="F56" s="116"/>
      <c r="G56" s="116"/>
      <c r="H56" s="116"/>
      <c r="I56" s="116"/>
      <c r="J56" s="116"/>
    </row>
    <row r="57" spans="1:10" ht="12.75" hidden="1">
      <c r="A57" s="90"/>
      <c r="B57" s="116" t="s">
        <v>183</v>
      </c>
      <c r="C57" s="116"/>
      <c r="D57" s="116"/>
      <c r="E57" s="116"/>
      <c r="F57" s="116"/>
      <c r="G57" s="116"/>
      <c r="H57" s="116"/>
      <c r="I57" s="116"/>
      <c r="J57" s="116"/>
    </row>
    <row r="58" spans="1:10" ht="12.75" hidden="1">
      <c r="A58" s="90"/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0" ht="12.75" hidden="1">
      <c r="A59" s="90"/>
      <c r="B59" s="116"/>
      <c r="C59" s="116"/>
      <c r="D59" s="116"/>
      <c r="E59" s="116"/>
      <c r="F59" s="116"/>
      <c r="G59" s="116"/>
      <c r="H59" s="116"/>
      <c r="I59" s="116"/>
      <c r="J59" s="116"/>
    </row>
    <row r="60" spans="1:10" ht="12.75" hidden="1">
      <c r="A60" s="90">
        <v>7</v>
      </c>
      <c r="B60" s="122" t="s">
        <v>184</v>
      </c>
      <c r="C60" s="116"/>
      <c r="D60" s="116"/>
      <c r="E60" s="116"/>
      <c r="F60" s="116"/>
      <c r="G60" s="116"/>
      <c r="H60" s="116"/>
      <c r="I60" s="116"/>
      <c r="J60" s="116"/>
    </row>
    <row r="61" spans="1:10" ht="12.75" hidden="1">
      <c r="A61" s="90"/>
      <c r="B61" s="116"/>
      <c r="C61" s="116"/>
      <c r="D61" s="116"/>
      <c r="E61" s="116"/>
      <c r="F61" s="116"/>
      <c r="G61" s="116"/>
      <c r="H61" s="116"/>
      <c r="I61" s="116"/>
      <c r="J61" s="116"/>
    </row>
    <row r="62" spans="1:10" ht="12.75" hidden="1">
      <c r="A62" s="90"/>
      <c r="B62" s="116" t="s">
        <v>185</v>
      </c>
      <c r="C62" s="116"/>
      <c r="D62" s="116"/>
      <c r="E62" s="116"/>
      <c r="F62" s="116"/>
      <c r="G62" s="116"/>
      <c r="H62" s="116"/>
      <c r="I62" s="116"/>
      <c r="J62" s="116"/>
    </row>
    <row r="63" spans="1:10" ht="12.75" hidden="1">
      <c r="A63" s="90"/>
      <c r="B63" s="116"/>
      <c r="C63" s="116"/>
      <c r="D63" s="116"/>
      <c r="E63" s="116"/>
      <c r="F63" s="116"/>
      <c r="G63" s="116"/>
      <c r="H63" s="116"/>
      <c r="I63" s="116"/>
      <c r="J63" s="116"/>
    </row>
    <row r="64" spans="1:10" ht="12.75" hidden="1">
      <c r="A64" s="90"/>
      <c r="B64" s="116"/>
      <c r="C64" s="116"/>
      <c r="D64" s="116"/>
      <c r="E64" s="116"/>
      <c r="F64" s="116"/>
      <c r="G64" s="116"/>
      <c r="H64" s="116"/>
      <c r="I64" s="116"/>
      <c r="J64" s="116"/>
    </row>
    <row r="65" spans="1:10" ht="12.75" hidden="1">
      <c r="A65" s="90">
        <v>8</v>
      </c>
      <c r="B65" s="122" t="s">
        <v>186</v>
      </c>
      <c r="C65" s="116"/>
      <c r="D65" s="116"/>
      <c r="E65" s="116"/>
      <c r="F65" s="116"/>
      <c r="G65" s="116"/>
      <c r="H65" s="116"/>
      <c r="I65" s="116"/>
      <c r="J65" s="116"/>
    </row>
    <row r="66" spans="1:10" ht="12.75" hidden="1">
      <c r="A66" s="90"/>
      <c r="B66" s="116"/>
      <c r="C66" s="116"/>
      <c r="D66" s="116"/>
      <c r="E66" s="116"/>
      <c r="F66" s="116"/>
      <c r="G66" s="116"/>
      <c r="H66" s="116"/>
      <c r="I66" s="116"/>
      <c r="J66" s="116"/>
    </row>
    <row r="67" spans="1:10" ht="12.75" hidden="1">
      <c r="A67" s="90"/>
      <c r="B67" s="116" t="s">
        <v>187</v>
      </c>
      <c r="C67" s="116"/>
      <c r="D67" s="116"/>
      <c r="E67" s="116"/>
      <c r="F67" s="116"/>
      <c r="G67" s="116"/>
      <c r="H67" s="116"/>
      <c r="I67" s="116"/>
      <c r="J67" s="116"/>
    </row>
    <row r="68" spans="1:10" ht="12.75" hidden="1">
      <c r="A68" s="90"/>
      <c r="B68" s="116" t="s">
        <v>188</v>
      </c>
      <c r="C68" s="116"/>
      <c r="D68" s="116"/>
      <c r="E68" s="116"/>
      <c r="F68" s="116"/>
      <c r="G68" s="116"/>
      <c r="H68" s="116"/>
      <c r="I68" s="116"/>
      <c r="J68" s="116"/>
    </row>
    <row r="69" spans="1:10" ht="12.75" hidden="1">
      <c r="A69" s="90"/>
      <c r="B69" s="116"/>
      <c r="C69" s="116"/>
      <c r="D69" s="116"/>
      <c r="E69" s="116"/>
      <c r="F69" s="116"/>
      <c r="G69" s="116"/>
      <c r="H69" s="116"/>
      <c r="I69" s="116"/>
      <c r="J69" s="116"/>
    </row>
    <row r="70" spans="1:10" ht="12.75" hidden="1">
      <c r="A70" s="90"/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 ht="12.75" hidden="1">
      <c r="A71" s="90">
        <v>9</v>
      </c>
      <c r="B71" s="122" t="s">
        <v>189</v>
      </c>
      <c r="C71" s="116"/>
      <c r="D71" s="116"/>
      <c r="E71" s="116"/>
      <c r="F71" s="116"/>
      <c r="G71" s="116"/>
      <c r="H71" s="116"/>
      <c r="I71" s="116"/>
      <c r="J71" s="116"/>
    </row>
    <row r="72" spans="1:10" ht="12.75" hidden="1">
      <c r="A72" s="90"/>
      <c r="B72" s="116"/>
      <c r="C72" s="116"/>
      <c r="D72" s="116"/>
      <c r="E72" s="116"/>
      <c r="F72" s="116"/>
      <c r="G72" s="116"/>
      <c r="H72" s="116"/>
      <c r="I72" s="116"/>
      <c r="J72" s="116"/>
    </row>
    <row r="73" spans="1:10" ht="12.75" hidden="1">
      <c r="A73" s="90"/>
      <c r="B73" s="116" t="s">
        <v>190</v>
      </c>
      <c r="C73" s="116"/>
      <c r="D73" s="116"/>
      <c r="E73" s="116"/>
      <c r="F73" s="116"/>
      <c r="G73" s="116"/>
      <c r="H73" s="116"/>
      <c r="I73" s="116"/>
      <c r="J73" s="116"/>
    </row>
    <row r="74" spans="1:10" ht="12.75" hidden="1">
      <c r="A74" s="90"/>
      <c r="B74" s="116"/>
      <c r="C74" s="116"/>
      <c r="D74" s="116"/>
      <c r="E74" s="116"/>
      <c r="F74" s="116"/>
      <c r="G74" s="116"/>
      <c r="H74" s="116"/>
      <c r="I74" s="116"/>
      <c r="J74" s="116"/>
    </row>
    <row r="75" spans="1:10" ht="12.75">
      <c r="A75" s="90"/>
      <c r="B75" s="116"/>
      <c r="C75" s="116"/>
      <c r="D75" s="116"/>
      <c r="E75" s="116"/>
      <c r="F75" s="116"/>
      <c r="G75" s="116"/>
      <c r="H75" s="116"/>
      <c r="I75" s="116"/>
      <c r="J75" s="116"/>
    </row>
    <row r="76" spans="1:10" ht="12.75" hidden="1">
      <c r="A76" s="90">
        <v>10</v>
      </c>
      <c r="B76" s="122" t="s">
        <v>191</v>
      </c>
      <c r="C76" s="116"/>
      <c r="D76" s="116"/>
      <c r="E76" s="116"/>
      <c r="F76" s="116"/>
      <c r="G76" s="116"/>
      <c r="H76" s="116"/>
      <c r="I76" s="116"/>
      <c r="J76" s="116"/>
    </row>
    <row r="77" spans="1:10" ht="12.75" hidden="1">
      <c r="A77" s="90"/>
      <c r="B77" s="116"/>
      <c r="C77" s="116"/>
      <c r="D77" s="116"/>
      <c r="E77" s="116"/>
      <c r="F77" s="116"/>
      <c r="G77" s="116"/>
      <c r="H77" s="116"/>
      <c r="I77" s="116"/>
      <c r="J77" s="116"/>
    </row>
    <row r="78" spans="1:10" ht="12.75" hidden="1">
      <c r="A78" s="90"/>
      <c r="B78" s="116" t="s">
        <v>192</v>
      </c>
      <c r="C78" s="116"/>
      <c r="D78" s="116"/>
      <c r="E78" s="116"/>
      <c r="F78" s="116"/>
      <c r="G78" s="116"/>
      <c r="H78" s="116"/>
      <c r="I78" s="116"/>
      <c r="J78" s="116"/>
    </row>
    <row r="79" spans="1:10" ht="12.75" hidden="1">
      <c r="A79" s="90"/>
      <c r="B79" s="116"/>
      <c r="C79" s="116"/>
      <c r="D79" s="116"/>
      <c r="E79" s="116"/>
      <c r="F79" s="116"/>
      <c r="G79" s="116"/>
      <c r="H79" s="116"/>
      <c r="I79" s="116"/>
      <c r="J79" s="116"/>
    </row>
    <row r="80" spans="1:10" ht="12.75" hidden="1">
      <c r="A80" s="90">
        <v>11</v>
      </c>
      <c r="B80" s="122" t="s">
        <v>193</v>
      </c>
      <c r="C80" s="116"/>
      <c r="D80" s="116"/>
      <c r="E80" s="116"/>
      <c r="F80" s="116"/>
      <c r="G80" s="116"/>
      <c r="H80" s="116"/>
      <c r="I80" s="116"/>
      <c r="J80" s="116"/>
    </row>
    <row r="81" spans="1:10" ht="12.75" hidden="1">
      <c r="A81" s="90"/>
      <c r="B81" s="116"/>
      <c r="C81" s="116"/>
      <c r="D81" s="116"/>
      <c r="E81" s="116"/>
      <c r="F81" s="116"/>
      <c r="G81" s="116"/>
      <c r="H81" s="116"/>
      <c r="I81" s="116"/>
      <c r="J81" s="116"/>
    </row>
    <row r="82" spans="1:10" ht="12.75" hidden="1">
      <c r="A82" s="90"/>
      <c r="B82" s="116" t="s">
        <v>194</v>
      </c>
      <c r="C82" s="116"/>
      <c r="D82" s="116"/>
      <c r="E82" s="116"/>
      <c r="F82" s="116"/>
      <c r="G82" s="116"/>
      <c r="H82" s="116"/>
      <c r="I82" s="116"/>
      <c r="J82" s="116"/>
    </row>
    <row r="83" spans="1:10" ht="12.75" hidden="1">
      <c r="A83" s="90"/>
      <c r="B83" s="116" t="s">
        <v>195</v>
      </c>
      <c r="C83" s="116"/>
      <c r="D83" s="116"/>
      <c r="E83" s="116"/>
      <c r="F83" s="116"/>
      <c r="G83" s="116"/>
      <c r="H83" s="116"/>
      <c r="I83" s="116"/>
      <c r="J83" s="116"/>
    </row>
    <row r="84" spans="1:10" ht="12.75" hidden="1">
      <c r="A84" s="90"/>
      <c r="B84" s="116"/>
      <c r="C84" s="116"/>
      <c r="D84" s="116"/>
      <c r="E84" s="116"/>
      <c r="F84" s="116"/>
      <c r="G84" s="116"/>
      <c r="H84" s="116"/>
      <c r="I84" s="116"/>
      <c r="J84" s="116"/>
    </row>
    <row r="85" spans="1:10" ht="12.75" hidden="1">
      <c r="A85" s="90"/>
      <c r="B85" s="116" t="s">
        <v>196</v>
      </c>
      <c r="C85" s="116"/>
      <c r="D85" s="116"/>
      <c r="E85" s="116"/>
      <c r="F85" s="116"/>
      <c r="G85" s="116"/>
      <c r="H85" s="116"/>
      <c r="I85" s="116"/>
      <c r="J85" s="116"/>
    </row>
    <row r="86" spans="1:10" ht="12.75" hidden="1">
      <c r="A86" s="90"/>
      <c r="B86" s="116" t="s">
        <v>197</v>
      </c>
      <c r="C86" s="116"/>
      <c r="D86" s="116"/>
      <c r="E86" s="116"/>
      <c r="F86" s="116"/>
      <c r="G86" s="116"/>
      <c r="H86" s="116"/>
      <c r="I86" s="116"/>
      <c r="J86" s="116"/>
    </row>
    <row r="87" spans="1:10" ht="12.75" hidden="1">
      <c r="A87" s="90"/>
      <c r="B87" s="116"/>
      <c r="C87" s="116"/>
      <c r="D87" s="116"/>
      <c r="E87" s="116"/>
      <c r="F87" s="116"/>
      <c r="G87" s="116"/>
      <c r="H87" s="116"/>
      <c r="I87" s="116"/>
      <c r="J87" s="116"/>
    </row>
    <row r="88" spans="1:10" ht="12.75" hidden="1">
      <c r="A88" s="90">
        <v>12</v>
      </c>
      <c r="B88" s="122" t="s">
        <v>198</v>
      </c>
      <c r="C88" s="116"/>
      <c r="D88" s="116"/>
      <c r="E88" s="116"/>
      <c r="F88" s="116"/>
      <c r="G88" s="116"/>
      <c r="H88" s="116"/>
      <c r="I88" s="116"/>
      <c r="J88" s="116"/>
    </row>
    <row r="89" spans="1:10" ht="12.75" hidden="1">
      <c r="A89" s="90"/>
      <c r="B89" s="116"/>
      <c r="C89" s="116"/>
      <c r="D89" s="116"/>
      <c r="E89" s="95" t="s">
        <v>199</v>
      </c>
      <c r="F89" s="95" t="s">
        <v>199</v>
      </c>
      <c r="G89" s="116"/>
      <c r="H89" s="116"/>
      <c r="I89" s="116"/>
      <c r="J89" s="116"/>
    </row>
    <row r="90" spans="1:10" ht="12.75" hidden="1">
      <c r="A90" s="90"/>
      <c r="B90" s="93" t="s">
        <v>200</v>
      </c>
      <c r="C90" s="123"/>
      <c r="D90" s="123"/>
      <c r="E90" s="112" t="s">
        <v>21</v>
      </c>
      <c r="F90" s="112" t="s">
        <v>22</v>
      </c>
      <c r="G90" s="116"/>
      <c r="H90" s="116"/>
      <c r="I90" s="116"/>
      <c r="J90" s="116"/>
    </row>
    <row r="91" spans="1:10" ht="12.75" hidden="1">
      <c r="A91" s="90"/>
      <c r="B91" s="123"/>
      <c r="C91" s="123"/>
      <c r="D91" s="123"/>
      <c r="E91" s="109" t="s">
        <v>174</v>
      </c>
      <c r="F91" s="109" t="s">
        <v>174</v>
      </c>
      <c r="G91" s="116"/>
      <c r="H91" s="116"/>
      <c r="I91" s="116"/>
      <c r="J91" s="116"/>
    </row>
    <row r="92" spans="1:10" ht="12.75" hidden="1">
      <c r="A92" s="90"/>
      <c r="B92" s="123"/>
      <c r="C92" s="123"/>
      <c r="D92" s="123"/>
      <c r="E92" s="110"/>
      <c r="F92" s="110"/>
      <c r="G92" s="116"/>
      <c r="H92" s="116"/>
      <c r="I92" s="116"/>
      <c r="J92" s="116"/>
    </row>
    <row r="93" spans="1:10" ht="12.75" hidden="1">
      <c r="A93" s="90"/>
      <c r="B93" s="94" t="s">
        <v>201</v>
      </c>
      <c r="C93" s="127"/>
      <c r="D93" s="127"/>
      <c r="E93" s="113">
        <v>20000</v>
      </c>
      <c r="F93" s="99">
        <v>32000</v>
      </c>
      <c r="G93" s="116"/>
      <c r="H93" s="116"/>
      <c r="I93" s="116"/>
      <c r="J93" s="116"/>
    </row>
    <row r="94" spans="1:10" ht="12.75" hidden="1">
      <c r="A94" s="90"/>
      <c r="B94" s="94" t="s">
        <v>202</v>
      </c>
      <c r="C94" s="123"/>
      <c r="D94" s="127"/>
      <c r="E94" s="113">
        <v>7916</v>
      </c>
      <c r="F94" s="99">
        <v>7894</v>
      </c>
      <c r="G94" s="116"/>
      <c r="H94" s="116"/>
      <c r="I94" s="116"/>
      <c r="J94" s="116"/>
    </row>
    <row r="95" spans="1:10" ht="12.75" hidden="1">
      <c r="A95" s="90"/>
      <c r="B95" s="94" t="s">
        <v>203</v>
      </c>
      <c r="C95" s="127"/>
      <c r="D95" s="127"/>
      <c r="E95" s="113">
        <v>4235</v>
      </c>
      <c r="F95" s="99">
        <v>13642</v>
      </c>
      <c r="G95" s="116"/>
      <c r="H95" s="116"/>
      <c r="I95" s="116"/>
      <c r="J95" s="116"/>
    </row>
    <row r="96" spans="1:10" ht="12.75" hidden="1">
      <c r="A96" s="90"/>
      <c r="B96" s="123"/>
      <c r="C96" s="123"/>
      <c r="D96" s="127"/>
      <c r="E96" s="115">
        <f>SUM(E91:E95)</f>
        <v>32151</v>
      </c>
      <c r="F96" s="115">
        <f>SUM(F91:F95)</f>
        <v>53536</v>
      </c>
      <c r="G96" s="116"/>
      <c r="H96" s="116"/>
      <c r="I96" s="116"/>
      <c r="J96" s="116"/>
    </row>
    <row r="97" spans="1:10" ht="12.75" hidden="1">
      <c r="A97" s="90"/>
      <c r="B97" s="123"/>
      <c r="C97" s="123"/>
      <c r="D97" s="123"/>
      <c r="E97" s="123"/>
      <c r="F97" s="123"/>
      <c r="G97" s="123"/>
      <c r="H97" s="116"/>
      <c r="I97" s="116"/>
      <c r="J97" s="116"/>
    </row>
    <row r="98" spans="1:10" ht="12.75" hidden="1">
      <c r="A98" s="90"/>
      <c r="B98" s="123"/>
      <c r="C98" s="123"/>
      <c r="D98" s="123"/>
      <c r="E98" s="123"/>
      <c r="F98" s="123"/>
      <c r="G98" s="123"/>
      <c r="H98" s="116"/>
      <c r="I98" s="116"/>
      <c r="J98" s="116"/>
    </row>
    <row r="99" spans="1:10" ht="12.75" hidden="1">
      <c r="A99" s="90">
        <v>13</v>
      </c>
      <c r="B99" s="122" t="s">
        <v>204</v>
      </c>
      <c r="C99" s="116"/>
      <c r="D99" s="116"/>
      <c r="E99" s="116"/>
      <c r="F99" s="116"/>
      <c r="G99" s="116"/>
      <c r="H99" s="116"/>
      <c r="I99" s="116"/>
      <c r="J99" s="116"/>
    </row>
    <row r="100" spans="1:10" ht="12.75" hidden="1">
      <c r="A100" s="90"/>
      <c r="B100" s="116"/>
      <c r="C100" s="116"/>
      <c r="D100" s="116"/>
      <c r="E100" s="116"/>
      <c r="F100" s="116"/>
      <c r="G100" s="116"/>
      <c r="H100" s="116"/>
      <c r="I100" s="116"/>
      <c r="J100" s="116"/>
    </row>
    <row r="101" spans="1:10" ht="12.75" hidden="1">
      <c r="A101" s="90"/>
      <c r="B101" s="116" t="s">
        <v>205</v>
      </c>
      <c r="C101" s="116"/>
      <c r="D101" s="116"/>
      <c r="E101" s="116"/>
      <c r="F101" s="116"/>
      <c r="G101" s="116"/>
      <c r="H101" s="116"/>
      <c r="I101" s="116"/>
      <c r="J101" s="116"/>
    </row>
    <row r="102" spans="1:10" ht="12.75" hidden="1">
      <c r="A102" s="90"/>
      <c r="B102" s="116"/>
      <c r="C102" s="116"/>
      <c r="D102" s="116"/>
      <c r="E102" s="116"/>
      <c r="F102" s="116"/>
      <c r="G102" s="116"/>
      <c r="H102" s="116"/>
      <c r="I102" s="116"/>
      <c r="J102" s="116"/>
    </row>
    <row r="103" spans="1:10" ht="12.75" hidden="1">
      <c r="A103" s="90"/>
      <c r="B103" s="116"/>
      <c r="C103" s="116"/>
      <c r="D103" s="116"/>
      <c r="E103" s="116"/>
      <c r="F103" s="116"/>
      <c r="G103" s="116"/>
      <c r="H103" s="116"/>
      <c r="I103" s="116"/>
      <c r="J103" s="116"/>
    </row>
    <row r="104" spans="1:10" ht="12.75" hidden="1">
      <c r="A104" s="90">
        <v>14</v>
      </c>
      <c r="B104" s="122" t="s">
        <v>206</v>
      </c>
      <c r="C104" s="116"/>
      <c r="D104" s="116"/>
      <c r="E104" s="116"/>
      <c r="F104" s="116"/>
      <c r="G104" s="116"/>
      <c r="H104" s="116"/>
      <c r="I104" s="116"/>
      <c r="J104" s="116"/>
    </row>
    <row r="105" spans="1:10" ht="12.75" hidden="1">
      <c r="A105" s="90"/>
      <c r="B105" s="116"/>
      <c r="C105" s="116"/>
      <c r="D105" s="116"/>
      <c r="E105" s="116"/>
      <c r="F105" s="116"/>
      <c r="G105" s="116"/>
      <c r="H105" s="116"/>
      <c r="I105" s="116"/>
      <c r="J105" s="116"/>
    </row>
    <row r="106" spans="1:10" ht="12.75" hidden="1">
      <c r="A106" s="90"/>
      <c r="B106" s="116" t="s">
        <v>207</v>
      </c>
      <c r="C106" s="116"/>
      <c r="D106" s="116"/>
      <c r="E106" s="116"/>
      <c r="F106" s="116"/>
      <c r="G106" s="116"/>
      <c r="H106" s="116"/>
      <c r="I106" s="116"/>
      <c r="J106" s="116"/>
    </row>
    <row r="107" spans="1:10" ht="12.75" hidden="1">
      <c r="A107" s="90"/>
      <c r="B107" s="116"/>
      <c r="C107" s="116"/>
      <c r="D107" s="116"/>
      <c r="E107" s="116"/>
      <c r="F107" s="116"/>
      <c r="G107" s="116"/>
      <c r="H107" s="116"/>
      <c r="I107" s="116"/>
      <c r="J107" s="116"/>
    </row>
    <row r="108" spans="1:10" ht="12.75" hidden="1">
      <c r="A108" s="90"/>
      <c r="B108" s="116"/>
      <c r="C108" s="116"/>
      <c r="D108" s="116"/>
      <c r="E108" s="116"/>
      <c r="F108" s="116"/>
      <c r="G108" s="116"/>
      <c r="H108" s="116"/>
      <c r="I108" s="116"/>
      <c r="J108" s="116"/>
    </row>
    <row r="109" spans="1:10" ht="12.75" hidden="1">
      <c r="A109" s="90">
        <v>15</v>
      </c>
      <c r="B109" s="122" t="s">
        <v>208</v>
      </c>
      <c r="C109" s="116"/>
      <c r="D109" s="116"/>
      <c r="E109" s="116"/>
      <c r="F109" s="116"/>
      <c r="G109" s="116"/>
      <c r="H109" s="116"/>
      <c r="I109" s="116"/>
      <c r="J109" s="116"/>
    </row>
    <row r="110" spans="1:10" ht="12.75" hidden="1">
      <c r="A110" s="90"/>
      <c r="B110" s="116"/>
      <c r="C110" s="116"/>
      <c r="D110" s="116"/>
      <c r="E110" s="116"/>
      <c r="F110" s="116"/>
      <c r="G110" s="116"/>
      <c r="H110" s="116"/>
      <c r="I110" s="116"/>
      <c r="J110" s="116"/>
    </row>
    <row r="111" spans="1:10" ht="12.75" hidden="1">
      <c r="A111" s="90"/>
      <c r="B111" s="116" t="s">
        <v>209</v>
      </c>
      <c r="C111" s="116"/>
      <c r="D111" s="116"/>
      <c r="E111" s="116"/>
      <c r="F111" s="116"/>
      <c r="G111" s="116"/>
      <c r="H111" s="116"/>
      <c r="I111" s="116"/>
      <c r="J111" s="116"/>
    </row>
    <row r="112" spans="1:10" ht="12.75" hidden="1">
      <c r="A112" s="90"/>
      <c r="B112" s="116"/>
      <c r="C112" s="116"/>
      <c r="D112" s="116"/>
      <c r="E112" s="116"/>
      <c r="F112" s="116"/>
      <c r="G112" s="116"/>
      <c r="H112" s="116"/>
      <c r="I112" s="116"/>
      <c r="J112" s="116"/>
    </row>
    <row r="113" spans="1:10" ht="12.75" hidden="1">
      <c r="A113" s="90"/>
      <c r="B113" s="116"/>
      <c r="C113" s="116"/>
      <c r="D113" s="116"/>
      <c r="E113" s="116"/>
      <c r="F113" s="116"/>
      <c r="G113" s="116"/>
      <c r="H113" s="116"/>
      <c r="I113" s="116"/>
      <c r="J113" s="116"/>
    </row>
    <row r="114" spans="1:10" ht="12.75" hidden="1">
      <c r="A114" s="90">
        <v>16</v>
      </c>
      <c r="B114" s="122" t="s">
        <v>210</v>
      </c>
      <c r="C114" s="116"/>
      <c r="D114" s="116"/>
      <c r="E114" s="116"/>
      <c r="F114" s="116"/>
      <c r="G114" s="116"/>
      <c r="H114" s="116"/>
      <c r="I114" s="116"/>
      <c r="J114" s="116"/>
    </row>
    <row r="115" spans="1:10" ht="12.75" hidden="1">
      <c r="A115" s="90"/>
      <c r="B115" s="116"/>
      <c r="C115" s="116"/>
      <c r="D115" s="116"/>
      <c r="E115" s="116"/>
      <c r="F115" s="116"/>
      <c r="G115" s="116"/>
      <c r="H115" s="116"/>
      <c r="I115" s="116"/>
      <c r="J115" s="116"/>
    </row>
    <row r="116" spans="1:11" ht="12.75" hidden="1">
      <c r="A116" s="90"/>
      <c r="B116" s="116"/>
      <c r="C116" s="116"/>
      <c r="D116" s="118" t="s">
        <v>211</v>
      </c>
      <c r="E116" s="118"/>
      <c r="F116" s="119"/>
      <c r="G116" s="116"/>
      <c r="H116" s="118" t="s">
        <v>212</v>
      </c>
      <c r="I116" s="119"/>
      <c r="J116" s="119"/>
      <c r="K116" s="49" t="s">
        <v>122</v>
      </c>
    </row>
    <row r="117" spans="1:11" ht="12.75" hidden="1">
      <c r="A117" s="90"/>
      <c r="B117" s="116"/>
      <c r="C117" s="116"/>
      <c r="D117" s="118" t="s">
        <v>213</v>
      </c>
      <c r="E117" s="118"/>
      <c r="F117" s="119"/>
      <c r="G117" s="116"/>
      <c r="H117" s="118" t="s">
        <v>214</v>
      </c>
      <c r="I117" s="119"/>
      <c r="J117" s="119"/>
      <c r="K117" s="49" t="s">
        <v>122</v>
      </c>
    </row>
    <row r="118" spans="1:10" ht="12.75" hidden="1">
      <c r="A118" s="90"/>
      <c r="B118" s="116"/>
      <c r="C118" s="116"/>
      <c r="D118" s="95" t="s">
        <v>26</v>
      </c>
      <c r="E118" s="95" t="s">
        <v>215</v>
      </c>
      <c r="F118" s="95" t="s">
        <v>216</v>
      </c>
      <c r="G118" s="90"/>
      <c r="H118" s="95" t="s">
        <v>26</v>
      </c>
      <c r="I118" s="95" t="s">
        <v>215</v>
      </c>
      <c r="J118" s="95" t="s">
        <v>216</v>
      </c>
    </row>
    <row r="119" spans="1:10" ht="12.75" hidden="1">
      <c r="A119" s="90"/>
      <c r="B119" s="116"/>
      <c r="C119" s="116"/>
      <c r="D119" s="96"/>
      <c r="E119" s="96" t="s">
        <v>217</v>
      </c>
      <c r="F119" s="96" t="s">
        <v>218</v>
      </c>
      <c r="G119" s="90"/>
      <c r="H119" s="96"/>
      <c r="I119" s="96" t="s">
        <v>217</v>
      </c>
      <c r="J119" s="96" t="s">
        <v>218</v>
      </c>
    </row>
    <row r="120" spans="1:10" ht="12.75" hidden="1">
      <c r="A120" s="90"/>
      <c r="B120" s="116"/>
      <c r="C120" s="116"/>
      <c r="D120" s="97" t="s">
        <v>174</v>
      </c>
      <c r="E120" s="97" t="s">
        <v>174</v>
      </c>
      <c r="F120" s="97" t="s">
        <v>174</v>
      </c>
      <c r="G120" s="116"/>
      <c r="H120" s="97" t="s">
        <v>174</v>
      </c>
      <c r="I120" s="97" t="s">
        <v>174</v>
      </c>
      <c r="J120" s="97" t="s">
        <v>174</v>
      </c>
    </row>
    <row r="121" spans="1:10" ht="12.75" hidden="1">
      <c r="A121" s="90"/>
      <c r="B121" s="116"/>
      <c r="C121" s="116"/>
      <c r="D121" s="125"/>
      <c r="E121" s="125"/>
      <c r="F121" s="125"/>
      <c r="G121" s="125"/>
      <c r="H121" s="125"/>
      <c r="I121" s="125"/>
      <c r="J121" s="125"/>
    </row>
    <row r="122" spans="1:10" ht="12.75" hidden="1">
      <c r="A122" s="90"/>
      <c r="B122" s="116" t="s">
        <v>219</v>
      </c>
      <c r="C122" s="116"/>
      <c r="D122" s="98">
        <f>53978-7186</f>
        <v>46792</v>
      </c>
      <c r="E122" s="98">
        <f>-15269-10775+1750-424</f>
        <v>-24718</v>
      </c>
      <c r="F122" s="98">
        <v>3597</v>
      </c>
      <c r="G122" s="125"/>
      <c r="H122" s="98">
        <v>59350</v>
      </c>
      <c r="I122" s="98">
        <f>-28828-2069+2096-674</f>
        <v>-29475</v>
      </c>
      <c r="J122" s="98">
        <f>-10201-2069</f>
        <v>-12270</v>
      </c>
    </row>
    <row r="123" spans="1:10" ht="12.75" hidden="1">
      <c r="A123" s="90"/>
      <c r="B123" s="116"/>
      <c r="C123" s="116"/>
      <c r="D123" s="99"/>
      <c r="E123" s="99"/>
      <c r="F123" s="99"/>
      <c r="G123" s="125"/>
      <c r="H123" s="99"/>
      <c r="I123" s="99"/>
      <c r="J123" s="99"/>
    </row>
    <row r="124" spans="1:10" ht="12.75" hidden="1">
      <c r="A124" s="90"/>
      <c r="B124" s="116" t="s">
        <v>220</v>
      </c>
      <c r="C124" s="116"/>
      <c r="D124" s="99">
        <v>54756</v>
      </c>
      <c r="E124" s="99">
        <f>-25870-5779+1194</f>
        <v>-30455</v>
      </c>
      <c r="F124" s="99">
        <v>-42826</v>
      </c>
      <c r="G124" s="125"/>
      <c r="H124" s="99">
        <v>79590</v>
      </c>
      <c r="I124" s="99">
        <f>-30388-28914+777+156-1000</f>
        <v>-59369</v>
      </c>
      <c r="J124" s="99">
        <f>-42228-28914</f>
        <v>-71142</v>
      </c>
    </row>
    <row r="125" spans="1:10" ht="12.75" hidden="1">
      <c r="A125" s="90"/>
      <c r="B125" s="116"/>
      <c r="C125" s="116"/>
      <c r="D125" s="99"/>
      <c r="E125" s="99"/>
      <c r="F125" s="99"/>
      <c r="G125" s="125"/>
      <c r="H125" s="99"/>
      <c r="I125" s="99"/>
      <c r="J125" s="99"/>
    </row>
    <row r="126" spans="1:10" ht="12.75" hidden="1">
      <c r="A126" s="90"/>
      <c r="B126" s="116" t="s">
        <v>221</v>
      </c>
      <c r="C126" s="116"/>
      <c r="D126" s="100">
        <v>8918</v>
      </c>
      <c r="E126" s="100">
        <f>-180+3119</f>
        <v>2939</v>
      </c>
      <c r="F126" s="100">
        <v>220025</v>
      </c>
      <c r="G126" s="125"/>
      <c r="H126" s="100">
        <v>11119</v>
      </c>
      <c r="I126" s="100">
        <f>1266-4652-294+4176-2000</f>
        <v>-1504</v>
      </c>
      <c r="J126" s="100">
        <f>220962-294</f>
        <v>220668</v>
      </c>
    </row>
    <row r="127" spans="1:10" ht="12.75" hidden="1">
      <c r="A127" s="90"/>
      <c r="B127" s="116"/>
      <c r="C127" s="116"/>
      <c r="D127" s="101">
        <f>SUM(D122:D126)</f>
        <v>110466</v>
      </c>
      <c r="E127" s="101">
        <f>SUM(E122:E126)</f>
        <v>-52234</v>
      </c>
      <c r="F127" s="101">
        <f>SUM(F122:F126)</f>
        <v>180796</v>
      </c>
      <c r="G127" s="125"/>
      <c r="H127" s="101">
        <f>SUM(H122:H126)</f>
        <v>150059</v>
      </c>
      <c r="I127" s="101">
        <f>SUM(I122:I126)</f>
        <v>-90348</v>
      </c>
      <c r="J127" s="101">
        <f>SUM(J122:J126)</f>
        <v>137256</v>
      </c>
    </row>
    <row r="128" spans="1:10" ht="12.75" hidden="1">
      <c r="A128" s="90"/>
      <c r="B128" s="116"/>
      <c r="C128" s="116"/>
      <c r="D128" s="125"/>
      <c r="E128" s="125"/>
      <c r="F128" s="125"/>
      <c r="G128" s="125"/>
      <c r="H128" s="125"/>
      <c r="I128" s="125"/>
      <c r="J128" s="125"/>
    </row>
    <row r="129" spans="1:10" ht="12.75" hidden="1">
      <c r="A129" s="90"/>
      <c r="B129" s="116" t="s">
        <v>222</v>
      </c>
      <c r="C129" s="116"/>
      <c r="D129" s="125">
        <f>-31380+424+7186</f>
        <v>-23770</v>
      </c>
      <c r="E129" s="125">
        <v>-85</v>
      </c>
      <c r="F129" s="125">
        <v>-48199</v>
      </c>
      <c r="G129" s="125"/>
      <c r="H129" s="125">
        <v>-47956</v>
      </c>
      <c r="I129" s="125">
        <v>2624</v>
      </c>
      <c r="J129" s="125">
        <f>-9250-8860-28793-1702</f>
        <v>-48605</v>
      </c>
    </row>
    <row r="130" spans="1:10" ht="12.75" hidden="1">
      <c r="A130" s="90"/>
      <c r="B130" s="116" t="s">
        <v>162</v>
      </c>
      <c r="C130" s="116"/>
      <c r="D130" s="125"/>
      <c r="E130" s="125">
        <v>2470</v>
      </c>
      <c r="F130" s="125"/>
      <c r="G130" s="125"/>
      <c r="H130" s="125"/>
      <c r="I130" s="125">
        <v>2815</v>
      </c>
      <c r="J130" s="125"/>
    </row>
    <row r="131" spans="1:10" ht="12.75" hidden="1">
      <c r="A131" s="90"/>
      <c r="B131" s="116" t="s">
        <v>47</v>
      </c>
      <c r="C131" s="116"/>
      <c r="D131" s="125"/>
      <c r="E131" s="125">
        <v>-4548</v>
      </c>
      <c r="F131" s="125"/>
      <c r="G131" s="125"/>
      <c r="H131" s="125"/>
      <c r="I131" s="125">
        <v>-4548</v>
      </c>
      <c r="J131" s="125"/>
    </row>
    <row r="132" spans="1:10" ht="12.75" hidden="1">
      <c r="A132" s="90"/>
      <c r="B132" s="116" t="s">
        <v>223</v>
      </c>
      <c r="C132" s="116"/>
      <c r="D132" s="125"/>
      <c r="E132" s="125"/>
      <c r="F132" s="125"/>
      <c r="G132" s="125"/>
      <c r="H132" s="125"/>
      <c r="I132" s="125"/>
      <c r="J132" s="125"/>
    </row>
    <row r="133" spans="1:10" ht="12.75" hidden="1">
      <c r="A133" s="90"/>
      <c r="B133" s="116" t="s">
        <v>224</v>
      </c>
      <c r="C133" s="116"/>
      <c r="D133" s="125"/>
      <c r="E133" s="125"/>
      <c r="F133" s="116"/>
      <c r="G133" s="125"/>
      <c r="H133" s="125"/>
      <c r="I133" s="125"/>
      <c r="J133" s="125"/>
    </row>
    <row r="134" spans="1:10" ht="12.75" hidden="1">
      <c r="A134" s="90"/>
      <c r="B134" s="122" t="s">
        <v>225</v>
      </c>
      <c r="C134" s="116"/>
      <c r="D134" s="125"/>
      <c r="E134" s="125"/>
      <c r="F134" s="125"/>
      <c r="G134" s="125"/>
      <c r="H134" s="125"/>
      <c r="I134" s="125"/>
      <c r="J134" s="125"/>
    </row>
    <row r="135" spans="1:10" ht="12.75" hidden="1">
      <c r="A135" s="90"/>
      <c r="B135" s="116"/>
      <c r="C135" s="116" t="s">
        <v>226</v>
      </c>
      <c r="D135" s="116"/>
      <c r="E135" s="125">
        <v>424</v>
      </c>
      <c r="F135" s="125"/>
      <c r="G135" s="125"/>
      <c r="H135" s="125"/>
      <c r="I135" s="125">
        <v>674</v>
      </c>
      <c r="J135" s="125"/>
    </row>
    <row r="136" spans="1:10" ht="12.75" hidden="1">
      <c r="A136" s="90"/>
      <c r="B136" s="116"/>
      <c r="C136" s="116" t="s">
        <v>227</v>
      </c>
      <c r="D136" s="116"/>
      <c r="E136" s="125">
        <v>-6063</v>
      </c>
      <c r="F136" s="125"/>
      <c r="G136" s="125"/>
      <c r="H136" s="125"/>
      <c r="I136" s="125">
        <v>-7205</v>
      </c>
      <c r="J136" s="125"/>
    </row>
    <row r="137" spans="1:10" ht="12.75" hidden="1">
      <c r="A137" s="90"/>
      <c r="B137" s="116"/>
      <c r="C137" s="116"/>
      <c r="D137" s="125"/>
      <c r="E137" s="125"/>
      <c r="F137" s="125"/>
      <c r="G137" s="125"/>
      <c r="H137" s="125"/>
      <c r="I137" s="125"/>
      <c r="J137" s="125"/>
    </row>
    <row r="138" spans="1:10" ht="12.75" hidden="1">
      <c r="A138" s="90"/>
      <c r="B138" s="116"/>
      <c r="C138" s="116"/>
      <c r="D138" s="106">
        <f>SUM(D127:D137)</f>
        <v>86696</v>
      </c>
      <c r="E138" s="106">
        <f>SUM(E127:E137)</f>
        <v>-60036</v>
      </c>
      <c r="F138" s="106">
        <f>SUM(F127:F137)</f>
        <v>132597</v>
      </c>
      <c r="G138" s="125"/>
      <c r="H138" s="106">
        <f>SUM(H127:H137)</f>
        <v>102103</v>
      </c>
      <c r="I138" s="106">
        <f>SUM(I127:I137)</f>
        <v>-95988</v>
      </c>
      <c r="J138" s="106">
        <f>SUM(J127:J137)</f>
        <v>88651</v>
      </c>
    </row>
    <row r="139" spans="1:11" ht="12.75">
      <c r="A139" s="90"/>
      <c r="B139" s="116"/>
      <c r="C139" s="116"/>
      <c r="D139" s="125"/>
      <c r="E139" s="125"/>
      <c r="F139" s="125"/>
      <c r="G139" s="125"/>
      <c r="H139" s="125"/>
      <c r="I139" s="125"/>
      <c r="J139" s="125"/>
      <c r="K139" s="86"/>
    </row>
    <row r="140" spans="1:11" ht="12.75">
      <c r="A140" s="90"/>
      <c r="B140" s="116"/>
      <c r="C140" s="116"/>
      <c r="D140" s="125"/>
      <c r="E140" s="125"/>
      <c r="F140" s="125"/>
      <c r="G140" s="125"/>
      <c r="H140" s="125"/>
      <c r="I140" s="125"/>
      <c r="J140" s="125"/>
      <c r="K140" s="86"/>
    </row>
    <row r="141" spans="1:11" ht="12.75">
      <c r="A141" s="90">
        <v>17</v>
      </c>
      <c r="B141" s="122" t="s">
        <v>228</v>
      </c>
      <c r="C141" s="116"/>
      <c r="D141" s="125"/>
      <c r="E141" s="125"/>
      <c r="F141" s="125"/>
      <c r="G141" s="125"/>
      <c r="H141" s="125"/>
      <c r="I141" s="125"/>
      <c r="J141" s="125"/>
      <c r="K141" s="86"/>
    </row>
    <row r="142" spans="1:10" ht="12.75">
      <c r="A142" s="90"/>
      <c r="B142" s="116"/>
      <c r="C142" s="116"/>
      <c r="D142" s="116"/>
      <c r="E142" s="116"/>
      <c r="F142" s="116"/>
      <c r="G142" s="116"/>
      <c r="H142" s="116"/>
      <c r="I142" s="116"/>
      <c r="J142" s="116"/>
    </row>
    <row r="143" spans="1:10" ht="12.75">
      <c r="A143" s="90"/>
      <c r="B143" s="175" t="s">
        <v>244</v>
      </c>
      <c r="C143" s="116"/>
      <c r="D143" s="116"/>
      <c r="E143" s="116"/>
      <c r="F143" s="116"/>
      <c r="G143" s="116"/>
      <c r="H143" s="116"/>
      <c r="I143" s="116"/>
      <c r="J143" s="116"/>
    </row>
    <row r="144" spans="1:10" ht="12.75">
      <c r="A144" s="90"/>
      <c r="B144" s="120" t="s">
        <v>229</v>
      </c>
      <c r="C144" s="116"/>
      <c r="D144" s="116"/>
      <c r="E144" s="116"/>
      <c r="F144" s="116"/>
      <c r="G144" s="116"/>
      <c r="H144" s="116"/>
      <c r="I144" s="116"/>
      <c r="J144" s="116"/>
    </row>
    <row r="145" spans="1:10" ht="12.75">
      <c r="A145" s="90"/>
      <c r="B145" s="116" t="s">
        <v>230</v>
      </c>
      <c r="C145" s="116"/>
      <c r="D145" s="116"/>
      <c r="E145" s="116"/>
      <c r="F145" s="116"/>
      <c r="G145" s="116"/>
      <c r="H145" s="116"/>
      <c r="I145" s="116"/>
      <c r="J145" s="116"/>
    </row>
    <row r="146" spans="1:10" ht="12.75">
      <c r="A146" s="90"/>
      <c r="B146" s="116"/>
      <c r="C146" s="116"/>
      <c r="D146" s="116"/>
      <c r="E146" s="116"/>
      <c r="F146" s="116"/>
      <c r="G146" s="116"/>
      <c r="H146" s="116"/>
      <c r="I146" s="116"/>
      <c r="J146" s="116"/>
    </row>
    <row r="147" spans="1:10" ht="12.75">
      <c r="A147" s="90"/>
      <c r="B147" s="175" t="s">
        <v>243</v>
      </c>
      <c r="C147" s="116"/>
      <c r="D147" s="116"/>
      <c r="E147" s="116"/>
      <c r="F147" s="116"/>
      <c r="G147" s="116"/>
      <c r="H147" s="116"/>
      <c r="I147" s="116"/>
      <c r="J147" s="116"/>
    </row>
    <row r="148" spans="1:10" ht="12.75">
      <c r="A148" s="90"/>
      <c r="B148" s="116" t="s">
        <v>240</v>
      </c>
      <c r="C148" s="116"/>
      <c r="D148" s="116"/>
      <c r="E148" s="116"/>
      <c r="F148" s="116"/>
      <c r="G148" s="116"/>
      <c r="H148" s="116"/>
      <c r="I148" s="116"/>
      <c r="J148" s="116"/>
    </row>
    <row r="149" spans="1:10" ht="12.75">
      <c r="A149" s="90"/>
      <c r="B149" s="116" t="s">
        <v>238</v>
      </c>
      <c r="C149" s="116"/>
      <c r="D149" s="116"/>
      <c r="E149" s="116"/>
      <c r="F149" s="116"/>
      <c r="G149" s="116"/>
      <c r="H149" s="116"/>
      <c r="I149" s="116"/>
      <c r="J149" s="116"/>
    </row>
    <row r="150" spans="1:10" ht="12.75">
      <c r="A150" s="90"/>
      <c r="B150" s="116"/>
      <c r="C150" s="116"/>
      <c r="D150" s="116"/>
      <c r="E150" s="116"/>
      <c r="F150" s="116"/>
      <c r="G150" s="116"/>
      <c r="H150" s="116"/>
      <c r="I150" s="116"/>
      <c r="J150" s="116"/>
    </row>
    <row r="151" spans="1:10" ht="12.75" hidden="1">
      <c r="A151" s="90"/>
      <c r="B151" s="116"/>
      <c r="C151" s="116"/>
      <c r="D151" s="116"/>
      <c r="E151" s="116"/>
      <c r="F151" s="116"/>
      <c r="G151" s="116"/>
      <c r="H151" s="116"/>
      <c r="I151" s="116"/>
      <c r="J151" s="116"/>
    </row>
    <row r="152" spans="1:10" ht="12.75" hidden="1">
      <c r="A152" s="90"/>
      <c r="B152" s="116"/>
      <c r="C152" s="116"/>
      <c r="D152" s="116"/>
      <c r="E152" s="116"/>
      <c r="F152" s="116"/>
      <c r="G152" s="116"/>
      <c r="H152" s="116"/>
      <c r="I152" s="116"/>
      <c r="J152" s="116"/>
    </row>
    <row r="153" spans="1:10" ht="12.75" hidden="1">
      <c r="A153" s="90"/>
      <c r="B153" s="116"/>
      <c r="C153" s="116"/>
      <c r="D153" s="116"/>
      <c r="E153" s="116"/>
      <c r="F153" s="116"/>
      <c r="G153" s="116"/>
      <c r="H153" s="116"/>
      <c r="I153" s="116"/>
      <c r="J153" s="116"/>
    </row>
    <row r="154" spans="1:10" ht="12.75">
      <c r="A154" s="90"/>
      <c r="B154" s="116"/>
      <c r="C154" s="116"/>
      <c r="D154" s="116"/>
      <c r="E154" s="116"/>
      <c r="F154" s="116"/>
      <c r="G154" s="116"/>
      <c r="H154" s="116"/>
      <c r="I154" s="116"/>
      <c r="J154" s="116"/>
    </row>
    <row r="155" spans="1:10" ht="12.75">
      <c r="A155" s="90">
        <v>18</v>
      </c>
      <c r="B155" s="122" t="s">
        <v>231</v>
      </c>
      <c r="C155" s="116"/>
      <c r="D155" s="116"/>
      <c r="E155" s="116"/>
      <c r="F155" s="116"/>
      <c r="G155" s="116"/>
      <c r="H155" s="116"/>
      <c r="I155" s="116"/>
      <c r="J155" s="116"/>
    </row>
    <row r="156" spans="1:10" ht="12.75">
      <c r="A156" s="90"/>
      <c r="B156" s="116"/>
      <c r="C156" s="116"/>
      <c r="D156" s="116"/>
      <c r="E156" s="116"/>
      <c r="F156" s="116"/>
      <c r="G156" s="116"/>
      <c r="H156" s="116"/>
      <c r="I156" s="116"/>
      <c r="J156" s="116"/>
    </row>
    <row r="157" spans="1:10" ht="12.75">
      <c r="A157" s="90"/>
      <c r="B157" s="175" t="s">
        <v>239</v>
      </c>
      <c r="C157" s="116"/>
      <c r="D157" s="116"/>
      <c r="E157" s="116"/>
      <c r="F157" s="116"/>
      <c r="G157" s="116"/>
      <c r="H157" s="116"/>
      <c r="I157" s="116"/>
      <c r="J157" s="116"/>
    </row>
    <row r="158" spans="1:10" ht="12.75">
      <c r="A158" s="90"/>
      <c r="B158" s="116" t="s">
        <v>241</v>
      </c>
      <c r="C158" s="116"/>
      <c r="D158" s="116"/>
      <c r="E158" s="116"/>
      <c r="F158" s="116"/>
      <c r="G158" s="116"/>
      <c r="H158" s="116"/>
      <c r="I158" s="116"/>
      <c r="J158" s="116"/>
    </row>
    <row r="159" spans="1:10" ht="12.75">
      <c r="A159" s="90"/>
      <c r="B159" s="116"/>
      <c r="C159" s="116"/>
      <c r="D159" s="116"/>
      <c r="E159" s="116"/>
      <c r="F159" s="116"/>
      <c r="G159" s="116"/>
      <c r="H159" s="116"/>
      <c r="I159" s="116"/>
      <c r="J159" s="116"/>
    </row>
    <row r="160" spans="1:10" ht="12.75" hidden="1">
      <c r="A160" s="90"/>
      <c r="B160" s="116"/>
      <c r="C160" s="116"/>
      <c r="D160" s="116"/>
      <c r="E160" s="116"/>
      <c r="F160" s="123"/>
      <c r="G160" s="116"/>
      <c r="H160" s="116"/>
      <c r="I160" s="116"/>
      <c r="J160" s="116"/>
    </row>
    <row r="161" spans="1:10" ht="12.75">
      <c r="A161" s="90"/>
      <c r="B161" s="116"/>
      <c r="C161" s="116"/>
      <c r="D161" s="116"/>
      <c r="E161" s="116"/>
      <c r="F161" s="116"/>
      <c r="G161" s="116"/>
      <c r="H161" s="116"/>
      <c r="I161" s="116"/>
      <c r="J161" s="116"/>
    </row>
    <row r="162" spans="1:10" ht="12.75">
      <c r="A162" s="90">
        <v>19</v>
      </c>
      <c r="B162" s="122" t="s">
        <v>232</v>
      </c>
      <c r="C162" s="116"/>
      <c r="D162" s="116"/>
      <c r="E162" s="116"/>
      <c r="F162" s="116"/>
      <c r="G162" s="116"/>
      <c r="H162" s="116"/>
      <c r="I162" s="116"/>
      <c r="J162" s="116"/>
    </row>
    <row r="163" spans="1:10" ht="12.75">
      <c r="A163" s="90"/>
      <c r="B163" s="116"/>
      <c r="C163" s="116"/>
      <c r="D163" s="116"/>
      <c r="E163" s="116"/>
      <c r="F163" s="116"/>
      <c r="G163" s="116"/>
      <c r="H163" s="116"/>
      <c r="I163" s="116"/>
      <c r="J163" s="116"/>
    </row>
    <row r="164" spans="1:10" ht="12.75">
      <c r="A164" s="90"/>
      <c r="B164" s="116" t="s">
        <v>233</v>
      </c>
      <c r="C164" s="116"/>
      <c r="D164" s="116"/>
      <c r="E164" s="116"/>
      <c r="F164" s="116"/>
      <c r="G164" s="116"/>
      <c r="H164" s="116"/>
      <c r="I164" s="116"/>
      <c r="J164" s="116"/>
    </row>
    <row r="165" spans="1:10" ht="12.75">
      <c r="A165" s="90"/>
      <c r="B165" s="116"/>
      <c r="C165" s="116"/>
      <c r="D165" s="116"/>
      <c r="E165" s="116"/>
      <c r="F165" s="116"/>
      <c r="G165" s="116"/>
      <c r="H165" s="116"/>
      <c r="I165" s="116"/>
      <c r="J165" s="116"/>
    </row>
    <row r="166" spans="1:10" ht="12.75">
      <c r="A166" s="90"/>
      <c r="B166" s="116"/>
      <c r="C166" s="116"/>
      <c r="D166" s="116"/>
      <c r="E166" s="116"/>
      <c r="F166" s="116"/>
      <c r="G166" s="116"/>
      <c r="H166" s="116"/>
      <c r="I166" s="116"/>
      <c r="J166" s="116"/>
    </row>
    <row r="167" spans="1:10" ht="12.75">
      <c r="A167" s="90">
        <v>20</v>
      </c>
      <c r="B167" s="122" t="s">
        <v>234</v>
      </c>
      <c r="C167" s="116"/>
      <c r="D167" s="116"/>
      <c r="E167" s="116"/>
      <c r="F167" s="116"/>
      <c r="G167" s="116"/>
      <c r="H167" s="116"/>
      <c r="I167" s="116"/>
      <c r="J167" s="116"/>
    </row>
    <row r="168" spans="1:10" ht="12.75">
      <c r="A168" s="90"/>
      <c r="B168" s="116"/>
      <c r="C168" s="116"/>
      <c r="D168" s="116"/>
      <c r="E168" s="116"/>
      <c r="F168" s="116"/>
      <c r="G168" s="116"/>
      <c r="H168" s="116"/>
      <c r="I168" s="116"/>
      <c r="J168" s="116"/>
    </row>
    <row r="169" spans="1:10" ht="12.75">
      <c r="A169" s="90"/>
      <c r="B169" s="120" t="s">
        <v>235</v>
      </c>
      <c r="C169" s="116"/>
      <c r="D169" s="116"/>
      <c r="E169" s="116"/>
      <c r="F169" s="116"/>
      <c r="G169" s="116"/>
      <c r="H169" s="116"/>
      <c r="I169" s="116"/>
      <c r="J169" s="116"/>
    </row>
    <row r="170" spans="1:10" ht="12.75">
      <c r="A170" s="90"/>
      <c r="B170" s="116"/>
      <c r="C170" s="116"/>
      <c r="D170" s="116"/>
      <c r="E170" s="116"/>
      <c r="F170" s="116"/>
      <c r="G170" s="116"/>
      <c r="H170" s="116"/>
      <c r="I170" s="116"/>
      <c r="J170" s="116"/>
    </row>
    <row r="171" spans="1:10" ht="12.75">
      <c r="A171" s="90"/>
      <c r="B171" s="116"/>
      <c r="C171" s="116"/>
      <c r="D171" s="116"/>
      <c r="E171" s="116"/>
      <c r="F171" s="116"/>
      <c r="G171" s="116"/>
      <c r="H171" s="116"/>
      <c r="I171" s="116"/>
      <c r="J171" s="116"/>
    </row>
    <row r="172" spans="1:10" ht="12.75">
      <c r="A172" s="90">
        <v>21</v>
      </c>
      <c r="B172" s="122" t="s">
        <v>236</v>
      </c>
      <c r="C172" s="116"/>
      <c r="D172" s="116"/>
      <c r="E172" s="116"/>
      <c r="F172" s="116"/>
      <c r="G172" s="116"/>
      <c r="H172" s="116"/>
      <c r="I172" s="116"/>
      <c r="J172" s="116"/>
    </row>
    <row r="173" spans="1:10" ht="12.75">
      <c r="A173" s="90"/>
      <c r="B173" s="116"/>
      <c r="C173" s="116"/>
      <c r="D173" s="116"/>
      <c r="E173" s="116"/>
      <c r="F173" s="116"/>
      <c r="G173" s="116"/>
      <c r="H173" s="116"/>
      <c r="I173" s="116"/>
      <c r="J173" s="116"/>
    </row>
    <row r="174" spans="1:10" ht="12.75">
      <c r="A174" s="90"/>
      <c r="B174" s="116" t="s">
        <v>237</v>
      </c>
      <c r="C174" s="116"/>
      <c r="D174" s="116"/>
      <c r="E174" s="116"/>
      <c r="F174" s="116"/>
      <c r="G174" s="116"/>
      <c r="H174" s="116"/>
      <c r="I174" s="116"/>
      <c r="J174" s="116"/>
    </row>
    <row r="175" spans="1:10" ht="12.75">
      <c r="A175" s="90"/>
      <c r="B175" s="116"/>
      <c r="C175" s="116"/>
      <c r="D175" s="116"/>
      <c r="E175" s="116"/>
      <c r="F175" s="116"/>
      <c r="G175" s="116"/>
      <c r="H175" s="116"/>
      <c r="I175" s="116"/>
      <c r="J175" s="116"/>
    </row>
    <row r="176" spans="1:10" ht="12.75">
      <c r="A176" s="90"/>
      <c r="B176" s="116"/>
      <c r="C176" s="116"/>
      <c r="D176" s="116"/>
      <c r="E176" s="116"/>
      <c r="F176" s="116"/>
      <c r="G176" s="116"/>
      <c r="H176" s="116"/>
      <c r="I176" s="116"/>
      <c r="J176" s="116"/>
    </row>
    <row r="177" spans="1:10" ht="12.7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</row>
    <row r="178" spans="1:10" ht="12.75">
      <c r="A178" s="121" t="s">
        <v>117</v>
      </c>
      <c r="B178" s="116"/>
      <c r="C178" s="116"/>
      <c r="D178" s="116"/>
      <c r="E178" s="116"/>
      <c r="F178" s="116"/>
      <c r="G178" s="116"/>
      <c r="H178" s="116"/>
      <c r="I178" s="116"/>
      <c r="J178" s="116"/>
    </row>
    <row r="179" spans="1:10" ht="12.75">
      <c r="A179" s="90"/>
      <c r="B179" s="116"/>
      <c r="C179" s="116"/>
      <c r="D179" s="116"/>
      <c r="E179" s="116"/>
      <c r="F179" s="116"/>
      <c r="G179" s="116"/>
      <c r="H179" s="116"/>
      <c r="I179" s="116"/>
      <c r="J179" s="116"/>
    </row>
    <row r="180" spans="1:10" ht="12.75">
      <c r="A180" s="89" t="s">
        <v>118</v>
      </c>
      <c r="B180" s="116"/>
      <c r="C180" s="116"/>
      <c r="D180" s="116"/>
      <c r="E180" s="116"/>
      <c r="F180" s="116"/>
      <c r="G180" s="116"/>
      <c r="H180" s="116"/>
      <c r="I180" s="116"/>
      <c r="J180" s="116"/>
    </row>
    <row r="181" spans="1:10" ht="12.75">
      <c r="A181" s="89" t="s">
        <v>119</v>
      </c>
      <c r="B181" s="116"/>
      <c r="C181" s="116"/>
      <c r="D181" s="116"/>
      <c r="E181" s="116"/>
      <c r="F181" s="116"/>
      <c r="G181" s="116"/>
      <c r="H181" s="116"/>
      <c r="I181" s="116"/>
      <c r="J181" s="116"/>
    </row>
    <row r="182" spans="1:10" ht="12.75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</row>
    <row r="183" spans="1:10" ht="12.75">
      <c r="A183" s="122" t="s">
        <v>120</v>
      </c>
      <c r="B183" s="116"/>
      <c r="C183" s="116"/>
      <c r="D183" s="116"/>
      <c r="E183" s="116"/>
      <c r="F183" s="116"/>
      <c r="G183" s="116"/>
      <c r="H183" s="116"/>
      <c r="I183" s="116"/>
      <c r="J183" s="116"/>
    </row>
    <row r="184" spans="1:10" ht="12.75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</row>
    <row r="185" spans="1:10" ht="12.75">
      <c r="A185" s="90"/>
      <c r="B185" s="116"/>
      <c r="C185" s="116"/>
      <c r="D185" s="116"/>
      <c r="E185" s="116"/>
      <c r="F185" s="116"/>
      <c r="G185" s="116"/>
      <c r="H185" s="116"/>
      <c r="I185" s="116"/>
      <c r="J185" s="116"/>
    </row>
    <row r="186" spans="1:10" ht="12.75">
      <c r="A186" s="120"/>
      <c r="B186" s="120"/>
      <c r="C186" s="116"/>
      <c r="D186" s="116"/>
      <c r="E186" s="116"/>
      <c r="F186" s="116"/>
      <c r="G186" s="116"/>
      <c r="H186" s="116"/>
      <c r="I186" s="116"/>
      <c r="J186" s="116"/>
    </row>
    <row r="187" spans="1:2" ht="12.75">
      <c r="A187" s="85"/>
      <c r="B187" s="85"/>
    </row>
    <row r="188" ht="12.75">
      <c r="B188" s="85"/>
    </row>
    <row r="189" ht="12.75">
      <c r="B189" s="85"/>
    </row>
    <row r="190" ht="12.75">
      <c r="B190" s="85"/>
    </row>
    <row r="191" spans="1:2" ht="12.75">
      <c r="A191" s="85"/>
      <c r="B191" s="85"/>
    </row>
    <row r="192" spans="1:2" ht="12.75">
      <c r="A192" s="85"/>
      <c r="B192" s="85"/>
    </row>
    <row r="193" spans="1:2" ht="12.75">
      <c r="A193" s="85"/>
      <c r="B193" s="85"/>
    </row>
    <row r="194" ht="12.75">
      <c r="B194" s="85"/>
    </row>
    <row r="195" spans="1:2" ht="12.75">
      <c r="A195" s="85"/>
      <c r="B195" s="85"/>
    </row>
    <row r="196" spans="1:2" ht="12.75">
      <c r="A196" s="85"/>
      <c r="B196" s="85"/>
    </row>
    <row r="197" spans="1:2" ht="12.75">
      <c r="A197" s="85"/>
      <c r="B197" s="85"/>
    </row>
    <row r="198" ht="12.75">
      <c r="B198" s="85"/>
    </row>
    <row r="199" spans="1:2" ht="12.75">
      <c r="A199" s="85"/>
      <c r="B199" s="85"/>
    </row>
    <row r="200" spans="1:2" ht="12.75">
      <c r="A200" s="85"/>
      <c r="B200" s="85"/>
    </row>
    <row r="201" spans="1:2" ht="12.75">
      <c r="A201" s="85"/>
      <c r="B201" s="85"/>
    </row>
  </sheetData>
  <printOptions/>
  <pageMargins left="0.24" right="0.23" top="0.25" bottom="0.23" header="0.28" footer="0.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Sunway PMI Users</cp:lastModifiedBy>
  <cp:lastPrinted>2000-02-23T09:17:57Z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